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예산 관련\임의단체 예산관련\지부 결산자료\"/>
    </mc:Choice>
  </mc:AlternateContent>
  <xr:revisionPtr revIDLastSave="0" documentId="13_ncr:1_{A9E7222E-DD7B-4DFD-815D-D7AC60DA6F20}" xr6:coauthVersionLast="47" xr6:coauthVersionMax="47" xr10:uidLastSave="{00000000-0000-0000-0000-000000000000}"/>
  <bookViews>
    <workbookView xWindow="31425" yWindow="510" windowWidth="21600" windowHeight="11385" tabRatio="849" activeTab="2" xr2:uid="{00000000-000D-0000-FFFF-FFFF00000000}"/>
  </bookViews>
  <sheets>
    <sheet name="1. 양식_결산표(수입지출)" sheetId="16" r:id="rId1"/>
    <sheet name="2.양식_결산표(사업비내역)" sheetId="17" r:id="rId2"/>
    <sheet name="3. 출납부 1월" sheetId="10" r:id="rId3"/>
    <sheet name="3. 출납부 2월" sheetId="18" r:id="rId4"/>
    <sheet name="3. 출납부 3월" sheetId="19" r:id="rId5"/>
    <sheet name="3. 출납부 4월" sheetId="20" r:id="rId6"/>
    <sheet name="3. 출납부 5월" sheetId="21" r:id="rId7"/>
    <sheet name="3. 출납부 6월" sheetId="23" r:id="rId8"/>
    <sheet name="3. 출납부 7월" sheetId="22" r:id="rId9"/>
    <sheet name="3. 출납부 8월" sheetId="24" r:id="rId10"/>
    <sheet name="3. 출납부 9월" sheetId="25" r:id="rId11"/>
    <sheet name="3. 출납부 10월" sheetId="26" r:id="rId12"/>
    <sheet name="3. 출납부 11월" sheetId="27" r:id="rId13"/>
    <sheet name="3. 출납부 12월" sheetId="28" r:id="rId14"/>
    <sheet name="4. 참고자료_수입지출 항목안내 " sheetId="14" r:id="rId15"/>
    <sheet name="5. 참고자료_회계계정과목(사업비 항목 포함)" sheetId="15" r:id="rId16"/>
    <sheet name="6.참고자료_출납부 작성 예시" sheetId="11" r:id="rId17"/>
    <sheet name="Sheet2" sheetId="12" r:id="rId1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" i="17" l="1"/>
  <c r="F16" i="17"/>
  <c r="H9" i="17"/>
  <c r="M14" i="17"/>
  <c r="L14" i="17"/>
  <c r="K14" i="17"/>
  <c r="J14" i="17"/>
  <c r="I14" i="17"/>
  <c r="H14" i="17"/>
  <c r="G14" i="17"/>
  <c r="F14" i="17"/>
  <c r="E14" i="17"/>
  <c r="D14" i="17"/>
  <c r="B14" i="17"/>
  <c r="N28" i="16"/>
  <c r="N27" i="16"/>
  <c r="N26" i="16"/>
  <c r="N25" i="16"/>
  <c r="N24" i="16"/>
  <c r="N23" i="16"/>
  <c r="N22" i="16"/>
  <c r="N21" i="16"/>
  <c r="M28" i="16"/>
  <c r="M27" i="16"/>
  <c r="M26" i="16"/>
  <c r="M25" i="16"/>
  <c r="M24" i="16"/>
  <c r="M23" i="16"/>
  <c r="M22" i="16"/>
  <c r="M21" i="16"/>
  <c r="L28" i="16"/>
  <c r="L27" i="16"/>
  <c r="L26" i="16"/>
  <c r="L25" i="16"/>
  <c r="L24" i="16"/>
  <c r="L23" i="16"/>
  <c r="L22" i="16"/>
  <c r="L21" i="16"/>
  <c r="K28" i="16"/>
  <c r="K27" i="16"/>
  <c r="K26" i="16"/>
  <c r="K25" i="16"/>
  <c r="K24" i="16"/>
  <c r="K23" i="16"/>
  <c r="K22" i="16"/>
  <c r="K21" i="16"/>
  <c r="J28" i="16"/>
  <c r="J27" i="16"/>
  <c r="J26" i="16"/>
  <c r="J25" i="16"/>
  <c r="J24" i="16"/>
  <c r="J23" i="16"/>
  <c r="J22" i="16"/>
  <c r="J21" i="16"/>
  <c r="I26" i="16"/>
  <c r="I28" i="16"/>
  <c r="I27" i="16"/>
  <c r="I25" i="16"/>
  <c r="I24" i="16"/>
  <c r="I23" i="16"/>
  <c r="I22" i="16"/>
  <c r="I21" i="16"/>
  <c r="H28" i="16"/>
  <c r="H27" i="16"/>
  <c r="H26" i="16"/>
  <c r="H25" i="16"/>
  <c r="H24" i="16"/>
  <c r="H23" i="16"/>
  <c r="H22" i="16"/>
  <c r="H21" i="16"/>
  <c r="G28" i="16"/>
  <c r="G27" i="16"/>
  <c r="G26" i="16"/>
  <c r="G25" i="16"/>
  <c r="G24" i="16"/>
  <c r="G23" i="16"/>
  <c r="G22" i="16"/>
  <c r="G21" i="16"/>
  <c r="F28" i="16"/>
  <c r="F27" i="16"/>
  <c r="F26" i="16"/>
  <c r="F25" i="16"/>
  <c r="F24" i="16"/>
  <c r="F23" i="16"/>
  <c r="F22" i="16"/>
  <c r="F21" i="16"/>
  <c r="E28" i="16"/>
  <c r="E27" i="16"/>
  <c r="E26" i="16"/>
  <c r="E25" i="16"/>
  <c r="E24" i="16"/>
  <c r="E23" i="16"/>
  <c r="E22" i="16"/>
  <c r="E21" i="16"/>
  <c r="D28" i="16"/>
  <c r="D27" i="16"/>
  <c r="D26" i="16"/>
  <c r="D25" i="16"/>
  <c r="D24" i="16"/>
  <c r="D23" i="16"/>
  <c r="D22" i="16"/>
  <c r="D21" i="16"/>
  <c r="C28" i="16"/>
  <c r="C27" i="16"/>
  <c r="C26" i="16"/>
  <c r="C25" i="16"/>
  <c r="C24" i="16"/>
  <c r="C23" i="16"/>
  <c r="C22" i="16"/>
  <c r="C21" i="16"/>
  <c r="E26" i="28"/>
  <c r="D26" i="28"/>
  <c r="F26" i="28" s="1"/>
  <c r="E26" i="27"/>
  <c r="D26" i="27"/>
  <c r="F26" i="27" s="1"/>
  <c r="E26" i="26"/>
  <c r="D26" i="26"/>
  <c r="F26" i="26" s="1"/>
  <c r="E26" i="25"/>
  <c r="D26" i="25"/>
  <c r="F26" i="25" s="1"/>
  <c r="E26" i="24"/>
  <c r="D26" i="24"/>
  <c r="F26" i="24" s="1"/>
  <c r="E26" i="22"/>
  <c r="D26" i="22"/>
  <c r="F26" i="22" s="1"/>
  <c r="E26" i="23"/>
  <c r="D26" i="23"/>
  <c r="F26" i="23" s="1"/>
  <c r="E26" i="21"/>
  <c r="D26" i="21"/>
  <c r="F26" i="21" s="1"/>
  <c r="E26" i="20"/>
  <c r="D26" i="20"/>
  <c r="F26" i="20" s="1"/>
  <c r="E26" i="19"/>
  <c r="D26" i="19"/>
  <c r="F26" i="19" s="1"/>
  <c r="E26" i="18"/>
  <c r="C3" i="16"/>
  <c r="F7" i="10"/>
  <c r="F8" i="10" s="1"/>
  <c r="F9" i="10" s="1"/>
  <c r="F10" i="10" s="1"/>
  <c r="F11" i="10" s="1"/>
  <c r="F12" i="10" s="1"/>
  <c r="F13" i="10" s="1"/>
  <c r="F14" i="10" s="1"/>
  <c r="F15" i="10" s="1"/>
  <c r="F16" i="10" s="1"/>
  <c r="F17" i="10" s="1"/>
  <c r="F18" i="10" s="1"/>
  <c r="F19" i="10" s="1"/>
  <c r="F20" i="10" s="1"/>
  <c r="F21" i="10" s="1"/>
  <c r="F22" i="10" s="1"/>
  <c r="F23" i="10" s="1"/>
  <c r="F24" i="10" s="1"/>
  <c r="F25" i="10" s="1"/>
  <c r="M7" i="17"/>
  <c r="L7" i="17"/>
  <c r="K7" i="17"/>
  <c r="I7" i="17"/>
  <c r="H7" i="17"/>
  <c r="G7" i="17"/>
  <c r="F7" i="17"/>
  <c r="E7" i="17"/>
  <c r="B7" i="17"/>
  <c r="E27" i="18"/>
  <c r="E26" i="10"/>
  <c r="D26" i="10"/>
  <c r="N9" i="16"/>
  <c r="N8" i="16"/>
  <c r="N7" i="16"/>
  <c r="N6" i="16"/>
  <c r="N5" i="16"/>
  <c r="N4" i="16"/>
  <c r="N3" i="16"/>
  <c r="M9" i="16"/>
  <c r="M8" i="16"/>
  <c r="M7" i="16"/>
  <c r="M6" i="16"/>
  <c r="M5" i="16"/>
  <c r="M4" i="16"/>
  <c r="M3" i="16"/>
  <c r="L9" i="16"/>
  <c r="L8" i="16"/>
  <c r="L7" i="16"/>
  <c r="L6" i="16"/>
  <c r="L5" i="16"/>
  <c r="L4" i="16"/>
  <c r="L3" i="16"/>
  <c r="K9" i="16"/>
  <c r="K8" i="16"/>
  <c r="K7" i="16"/>
  <c r="K6" i="16"/>
  <c r="K5" i="16"/>
  <c r="K4" i="16"/>
  <c r="K3" i="16"/>
  <c r="J9" i="16"/>
  <c r="J8" i="16"/>
  <c r="J7" i="16"/>
  <c r="J6" i="16"/>
  <c r="J5" i="16"/>
  <c r="J4" i="16"/>
  <c r="J3" i="16"/>
  <c r="I9" i="16"/>
  <c r="I8" i="16"/>
  <c r="I7" i="16"/>
  <c r="I6" i="16"/>
  <c r="I5" i="16"/>
  <c r="I4" i="16"/>
  <c r="I3" i="16"/>
  <c r="H9" i="16"/>
  <c r="H8" i="16"/>
  <c r="H7" i="16"/>
  <c r="H6" i="16"/>
  <c r="H5" i="16"/>
  <c r="H4" i="16"/>
  <c r="H3" i="16"/>
  <c r="G9" i="16"/>
  <c r="G8" i="16"/>
  <c r="G7" i="16"/>
  <c r="G6" i="16"/>
  <c r="G5" i="16"/>
  <c r="G4" i="16"/>
  <c r="G3" i="16"/>
  <c r="F9" i="16"/>
  <c r="F8" i="16"/>
  <c r="F7" i="16"/>
  <c r="F6" i="16"/>
  <c r="F5" i="16"/>
  <c r="F4" i="16"/>
  <c r="F3" i="16"/>
  <c r="E9" i="16"/>
  <c r="E8" i="16"/>
  <c r="E7" i="16"/>
  <c r="E6" i="16"/>
  <c r="E5" i="16"/>
  <c r="E4" i="16"/>
  <c r="E3" i="16"/>
  <c r="D9" i="16"/>
  <c r="D8" i="16"/>
  <c r="D7" i="16"/>
  <c r="D6" i="16"/>
  <c r="D5" i="16"/>
  <c r="D4" i="16"/>
  <c r="C8" i="16"/>
  <c r="C7" i="16"/>
  <c r="C9" i="16"/>
  <c r="D3" i="16"/>
  <c r="C6" i="16"/>
  <c r="C5" i="16"/>
  <c r="C4" i="16"/>
  <c r="M17" i="17"/>
  <c r="M16" i="17"/>
  <c r="M15" i="17"/>
  <c r="M13" i="17"/>
  <c r="M12" i="17"/>
  <c r="M11" i="17"/>
  <c r="M10" i="17"/>
  <c r="M9" i="17"/>
  <c r="M8" i="17"/>
  <c r="M6" i="17"/>
  <c r="M5" i="17"/>
  <c r="M4" i="17"/>
  <c r="M3" i="17"/>
  <c r="L17" i="17"/>
  <c r="L16" i="17"/>
  <c r="L15" i="17"/>
  <c r="L13" i="17"/>
  <c r="L11" i="17"/>
  <c r="L10" i="17"/>
  <c r="L9" i="17"/>
  <c r="L8" i="17"/>
  <c r="L6" i="17"/>
  <c r="L5" i="17"/>
  <c r="L4" i="17"/>
  <c r="L3" i="17"/>
  <c r="K17" i="17"/>
  <c r="K16" i="17"/>
  <c r="K15" i="17"/>
  <c r="K13" i="17"/>
  <c r="K12" i="17"/>
  <c r="K11" i="17"/>
  <c r="K10" i="17"/>
  <c r="K9" i="17"/>
  <c r="K8" i="17"/>
  <c r="K6" i="17"/>
  <c r="K5" i="17"/>
  <c r="K4" i="17"/>
  <c r="K3" i="17"/>
  <c r="J17" i="17"/>
  <c r="J16" i="17"/>
  <c r="J15" i="17"/>
  <c r="J13" i="17"/>
  <c r="J12" i="17"/>
  <c r="J11" i="17"/>
  <c r="J10" i="17"/>
  <c r="J9" i="17"/>
  <c r="J6" i="17"/>
  <c r="J5" i="17"/>
  <c r="J4" i="17"/>
  <c r="J3" i="17"/>
  <c r="I16" i="17"/>
  <c r="I15" i="17"/>
  <c r="I13" i="17"/>
  <c r="I12" i="17"/>
  <c r="I11" i="17"/>
  <c r="I10" i="17"/>
  <c r="I9" i="17"/>
  <c r="I8" i="17"/>
  <c r="I6" i="17"/>
  <c r="I5" i="17"/>
  <c r="I4" i="17"/>
  <c r="I3" i="17"/>
  <c r="H17" i="17"/>
  <c r="H16" i="17"/>
  <c r="H15" i="17"/>
  <c r="H13" i="17"/>
  <c r="H12" i="17"/>
  <c r="H11" i="17"/>
  <c r="H10" i="17"/>
  <c r="H6" i="17"/>
  <c r="H5" i="17"/>
  <c r="H4" i="17"/>
  <c r="H3" i="17"/>
  <c r="G17" i="17"/>
  <c r="G16" i="17"/>
  <c r="G15" i="17"/>
  <c r="G13" i="17"/>
  <c r="G12" i="17"/>
  <c r="G11" i="17"/>
  <c r="G10" i="17"/>
  <c r="G9" i="17"/>
  <c r="G8" i="17"/>
  <c r="G6" i="17"/>
  <c r="G5" i="17"/>
  <c r="G4" i="17"/>
  <c r="G3" i="17"/>
  <c r="F17" i="17"/>
  <c r="F15" i="17"/>
  <c r="F13" i="17"/>
  <c r="F12" i="17"/>
  <c r="F11" i="17"/>
  <c r="F10" i="17"/>
  <c r="F9" i="17"/>
  <c r="F8" i="17"/>
  <c r="F6" i="17"/>
  <c r="F5" i="17"/>
  <c r="F4" i="17"/>
  <c r="F3" i="17"/>
  <c r="E17" i="17"/>
  <c r="E16" i="17"/>
  <c r="E15" i="17"/>
  <c r="E13" i="17"/>
  <c r="E12" i="17"/>
  <c r="E11" i="17"/>
  <c r="E10" i="17"/>
  <c r="E9" i="17"/>
  <c r="E8" i="17"/>
  <c r="E6" i="17"/>
  <c r="E5" i="17"/>
  <c r="E4" i="17"/>
  <c r="E3" i="17"/>
  <c r="D16" i="17"/>
  <c r="D15" i="17"/>
  <c r="D13" i="17"/>
  <c r="D12" i="17"/>
  <c r="D11" i="17"/>
  <c r="D10" i="17"/>
  <c r="D9" i="17"/>
  <c r="D8" i="17"/>
  <c r="D7" i="17"/>
  <c r="D6" i="17"/>
  <c r="D5" i="17"/>
  <c r="D4" i="17"/>
  <c r="D3" i="17"/>
  <c r="C17" i="17"/>
  <c r="C16" i="17"/>
  <c r="C15" i="17"/>
  <c r="C14" i="17"/>
  <c r="C13" i="17"/>
  <c r="C12" i="17"/>
  <c r="C11" i="17"/>
  <c r="C10" i="17"/>
  <c r="C9" i="17"/>
  <c r="C8" i="17"/>
  <c r="C7" i="17"/>
  <c r="C6" i="17"/>
  <c r="C5" i="17"/>
  <c r="C4" i="17"/>
  <c r="C3" i="17"/>
  <c r="B17" i="17"/>
  <c r="B16" i="17"/>
  <c r="B15" i="17"/>
  <c r="B13" i="17"/>
  <c r="B12" i="17"/>
  <c r="B11" i="17"/>
  <c r="B10" i="17"/>
  <c r="B9" i="17"/>
  <c r="B8" i="17"/>
  <c r="B6" i="17"/>
  <c r="B5" i="17"/>
  <c r="B4" i="17"/>
  <c r="B3" i="17"/>
  <c r="E25" i="11"/>
  <c r="F20" i="11"/>
  <c r="F21" i="11" s="1"/>
  <c r="F22" i="11" s="1"/>
  <c r="F23" i="11" s="1"/>
  <c r="F24" i="11" s="1"/>
  <c r="O27" i="16" l="1"/>
  <c r="O24" i="16"/>
  <c r="O23" i="16"/>
  <c r="O25" i="16"/>
  <c r="O22" i="16"/>
  <c r="O26" i="16"/>
  <c r="O28" i="16"/>
  <c r="O21" i="16"/>
  <c r="F26" i="10"/>
  <c r="D7" i="18" s="1"/>
  <c r="N16" i="17"/>
  <c r="N15" i="17"/>
  <c r="N14" i="17"/>
  <c r="N13" i="17"/>
  <c r="N11" i="17"/>
  <c r="N10" i="17"/>
  <c r="N7" i="17"/>
  <c r="N6" i="17"/>
  <c r="N5" i="17"/>
  <c r="N3" i="17"/>
  <c r="N4" i="17"/>
  <c r="N10" i="16"/>
  <c r="M10" i="16"/>
  <c r="L10" i="16"/>
  <c r="K10" i="16"/>
  <c r="J10" i="16"/>
  <c r="I10" i="16"/>
  <c r="H10" i="16"/>
  <c r="G10" i="16"/>
  <c r="F10" i="16"/>
  <c r="E10" i="16"/>
  <c r="O9" i="16"/>
  <c r="O8" i="16"/>
  <c r="O7" i="16"/>
  <c r="O6" i="16"/>
  <c r="O5" i="16"/>
  <c r="C10" i="16"/>
  <c r="O4" i="16"/>
  <c r="D10" i="16"/>
  <c r="O3" i="16"/>
  <c r="N16" i="16"/>
  <c r="N15" i="16"/>
  <c r="N14" i="16"/>
  <c r="M16" i="16"/>
  <c r="M15" i="16"/>
  <c r="L14" i="16"/>
  <c r="L16" i="16"/>
  <c r="L15" i="16"/>
  <c r="K14" i="16"/>
  <c r="K15" i="16"/>
  <c r="J15" i="16"/>
  <c r="J14" i="16"/>
  <c r="I15" i="16"/>
  <c r="H15" i="16"/>
  <c r="H16" i="16"/>
  <c r="H14" i="16"/>
  <c r="G16" i="16"/>
  <c r="G15" i="16"/>
  <c r="G14" i="16"/>
  <c r="F16" i="16"/>
  <c r="F15" i="16"/>
  <c r="F14" i="16"/>
  <c r="E14" i="16"/>
  <c r="E15" i="16"/>
  <c r="D14" i="16"/>
  <c r="D16" i="16"/>
  <c r="D15" i="16"/>
  <c r="C16" i="16"/>
  <c r="C15" i="16"/>
  <c r="C14" i="16"/>
  <c r="F7" i="18" l="1"/>
  <c r="F8" i="18" s="1"/>
  <c r="F9" i="18" s="1"/>
  <c r="F10" i="18" s="1"/>
  <c r="F11" i="18" s="1"/>
  <c r="F12" i="18" s="1"/>
  <c r="F13" i="18" s="1"/>
  <c r="F14" i="18" s="1"/>
  <c r="F15" i="18" s="1"/>
  <c r="F16" i="18" s="1"/>
  <c r="F17" i="18" s="1"/>
  <c r="F18" i="18" s="1"/>
  <c r="F19" i="18" s="1"/>
  <c r="F20" i="18" s="1"/>
  <c r="F21" i="18" s="1"/>
  <c r="F22" i="18" s="1"/>
  <c r="F23" i="18" s="1"/>
  <c r="F24" i="18" s="1"/>
  <c r="F25" i="18" s="1"/>
  <c r="D26" i="18"/>
  <c r="F26" i="18" s="1"/>
  <c r="D7" i="19"/>
  <c r="D7" i="20" s="1"/>
  <c r="D17" i="17"/>
  <c r="O10" i="16"/>
  <c r="N17" i="16"/>
  <c r="L17" i="16"/>
  <c r="H17" i="16"/>
  <c r="G17" i="16"/>
  <c r="F17" i="16"/>
  <c r="D17" i="16"/>
  <c r="C17" i="16"/>
  <c r="F7" i="19" l="1"/>
  <c r="F8" i="19" s="1"/>
  <c r="F9" i="19" s="1"/>
  <c r="F10" i="19" s="1"/>
  <c r="F11" i="19" s="1"/>
  <c r="F12" i="19" s="1"/>
  <c r="F13" i="19" s="1"/>
  <c r="F14" i="19" s="1"/>
  <c r="F15" i="19" s="1"/>
  <c r="F16" i="19" s="1"/>
  <c r="F17" i="19" s="1"/>
  <c r="F18" i="19" s="1"/>
  <c r="F19" i="19" s="1"/>
  <c r="F20" i="19" s="1"/>
  <c r="F21" i="19" s="1"/>
  <c r="F22" i="19" s="1"/>
  <c r="F23" i="19" s="1"/>
  <c r="F24" i="19" s="1"/>
  <c r="F25" i="19" s="1"/>
  <c r="F7" i="20"/>
  <c r="F8" i="20" s="1"/>
  <c r="F9" i="20" s="1"/>
  <c r="F10" i="20" s="1"/>
  <c r="F11" i="20" s="1"/>
  <c r="F12" i="20" s="1"/>
  <c r="F13" i="20" s="1"/>
  <c r="F14" i="20" s="1"/>
  <c r="F15" i="20" s="1"/>
  <c r="F16" i="20" s="1"/>
  <c r="F17" i="20" s="1"/>
  <c r="F18" i="20" s="1"/>
  <c r="F19" i="20" s="1"/>
  <c r="F20" i="20" s="1"/>
  <c r="F21" i="20" s="1"/>
  <c r="F22" i="20" s="1"/>
  <c r="F23" i="20" s="1"/>
  <c r="F24" i="20" s="1"/>
  <c r="F25" i="20" s="1"/>
  <c r="D7" i="21"/>
  <c r="E16" i="16"/>
  <c r="E17" i="16" s="1"/>
  <c r="F7" i="21" l="1"/>
  <c r="F8" i="21" s="1"/>
  <c r="F9" i="21" s="1"/>
  <c r="F10" i="21" s="1"/>
  <c r="F11" i="21" s="1"/>
  <c r="F12" i="21" s="1"/>
  <c r="F13" i="21" s="1"/>
  <c r="F14" i="21" s="1"/>
  <c r="F15" i="21" s="1"/>
  <c r="F16" i="21" s="1"/>
  <c r="F17" i="21" s="1"/>
  <c r="F18" i="21" s="1"/>
  <c r="F19" i="21" s="1"/>
  <c r="F20" i="21" s="1"/>
  <c r="F21" i="21" s="1"/>
  <c r="F22" i="21" s="1"/>
  <c r="F23" i="21" s="1"/>
  <c r="F24" i="21" s="1"/>
  <c r="F25" i="21" s="1"/>
  <c r="D7" i="23"/>
  <c r="D7" i="22" l="1"/>
  <c r="F7" i="23"/>
  <c r="F8" i="23" s="1"/>
  <c r="F9" i="23" s="1"/>
  <c r="F10" i="23" s="1"/>
  <c r="F11" i="23" s="1"/>
  <c r="F12" i="23" s="1"/>
  <c r="F13" i="23" s="1"/>
  <c r="F14" i="23" s="1"/>
  <c r="F15" i="23" s="1"/>
  <c r="F16" i="23" s="1"/>
  <c r="F17" i="23" s="1"/>
  <c r="F18" i="23" s="1"/>
  <c r="F19" i="23" s="1"/>
  <c r="F20" i="23" s="1"/>
  <c r="F21" i="23" s="1"/>
  <c r="F22" i="23" s="1"/>
  <c r="F23" i="23" s="1"/>
  <c r="F24" i="23" s="1"/>
  <c r="F25" i="23" s="1"/>
  <c r="H8" i="17" l="1"/>
  <c r="D7" i="24"/>
  <c r="F7" i="22"/>
  <c r="F8" i="22" s="1"/>
  <c r="F9" i="22" s="1"/>
  <c r="F10" i="22" s="1"/>
  <c r="F11" i="22" s="1"/>
  <c r="F12" i="22" s="1"/>
  <c r="F13" i="22" s="1"/>
  <c r="F14" i="22" s="1"/>
  <c r="F15" i="22" s="1"/>
  <c r="F16" i="22" s="1"/>
  <c r="F17" i="22" s="1"/>
  <c r="F18" i="22" s="1"/>
  <c r="F19" i="22" s="1"/>
  <c r="F20" i="22" s="1"/>
  <c r="F21" i="22" s="1"/>
  <c r="F22" i="22" s="1"/>
  <c r="F23" i="22" s="1"/>
  <c r="F24" i="22" s="1"/>
  <c r="F25" i="22" s="1"/>
  <c r="N9" i="17" l="1"/>
  <c r="I14" i="16"/>
  <c r="I17" i="17"/>
  <c r="D7" i="25"/>
  <c r="F7" i="24"/>
  <c r="F8" i="24" s="1"/>
  <c r="F9" i="24" s="1"/>
  <c r="F10" i="24" s="1"/>
  <c r="F11" i="24" s="1"/>
  <c r="F12" i="24" s="1"/>
  <c r="F13" i="24" s="1"/>
  <c r="F14" i="24" s="1"/>
  <c r="F15" i="24" s="1"/>
  <c r="F16" i="24" s="1"/>
  <c r="F17" i="24" s="1"/>
  <c r="F18" i="24" s="1"/>
  <c r="F19" i="24" s="1"/>
  <c r="F20" i="24" s="1"/>
  <c r="F21" i="24" s="1"/>
  <c r="F22" i="24" s="1"/>
  <c r="F23" i="24" s="1"/>
  <c r="F24" i="24" s="1"/>
  <c r="F25" i="24" s="1"/>
  <c r="I16" i="16"/>
  <c r="D7" i="26" l="1"/>
  <c r="J8" i="17"/>
  <c r="F7" i="25"/>
  <c r="F8" i="25" s="1"/>
  <c r="F9" i="25" s="1"/>
  <c r="F10" i="25" s="1"/>
  <c r="F11" i="25" s="1"/>
  <c r="F12" i="25" s="1"/>
  <c r="F13" i="25" s="1"/>
  <c r="F14" i="25" s="1"/>
  <c r="F15" i="25" s="1"/>
  <c r="F16" i="25" s="1"/>
  <c r="F17" i="25" s="1"/>
  <c r="F18" i="25" s="1"/>
  <c r="F19" i="25" s="1"/>
  <c r="F20" i="25" s="1"/>
  <c r="F21" i="25" s="1"/>
  <c r="F22" i="25" s="1"/>
  <c r="F23" i="25" s="1"/>
  <c r="F24" i="25" s="1"/>
  <c r="F25" i="25" s="1"/>
  <c r="I17" i="16"/>
  <c r="J16" i="16"/>
  <c r="J17" i="16" s="1"/>
  <c r="N17" i="17"/>
  <c r="K16" i="16" l="1"/>
  <c r="K17" i="16" s="1"/>
  <c r="N8" i="17"/>
  <c r="D7" i="27"/>
  <c r="F7" i="26"/>
  <c r="F8" i="26" s="1"/>
  <c r="F9" i="26" s="1"/>
  <c r="F10" i="26" s="1"/>
  <c r="F11" i="26" s="1"/>
  <c r="F12" i="26" s="1"/>
  <c r="F13" i="26" s="1"/>
  <c r="F14" i="26" s="1"/>
  <c r="F15" i="26" s="1"/>
  <c r="F16" i="26" s="1"/>
  <c r="F17" i="26" s="1"/>
  <c r="F18" i="26" s="1"/>
  <c r="F19" i="26" s="1"/>
  <c r="F20" i="26" s="1"/>
  <c r="F21" i="26" s="1"/>
  <c r="F22" i="26" s="1"/>
  <c r="F23" i="26" s="1"/>
  <c r="F24" i="26" s="1"/>
  <c r="F25" i="26" s="1"/>
  <c r="F7" i="27" l="1"/>
  <c r="F8" i="27" s="1"/>
  <c r="F9" i="27" s="1"/>
  <c r="F10" i="27" s="1"/>
  <c r="F11" i="27" s="1"/>
  <c r="F12" i="27" s="1"/>
  <c r="F13" i="27" s="1"/>
  <c r="F14" i="27" s="1"/>
  <c r="F15" i="27" s="1"/>
  <c r="F16" i="27" s="1"/>
  <c r="F17" i="27" s="1"/>
  <c r="F18" i="27" s="1"/>
  <c r="F19" i="27" s="1"/>
  <c r="F20" i="27" s="1"/>
  <c r="F21" i="27" s="1"/>
  <c r="F22" i="27" s="1"/>
  <c r="F23" i="27" s="1"/>
  <c r="F24" i="27" s="1"/>
  <c r="F25" i="27" s="1"/>
  <c r="D7" i="28"/>
  <c r="L12" i="17"/>
  <c r="N12" i="17" l="1"/>
  <c r="M14" i="16"/>
  <c r="M17" i="16" s="1"/>
  <c r="F7" i="28"/>
  <c r="F8" i="28" s="1"/>
  <c r="F9" i="28" s="1"/>
  <c r="F10" i="28" s="1"/>
  <c r="F11" i="28" s="1"/>
  <c r="F12" i="28" s="1"/>
  <c r="F13" i="28" s="1"/>
  <c r="F14" i="28" s="1"/>
  <c r="F15" i="28" s="1"/>
  <c r="F16" i="28" s="1"/>
  <c r="F17" i="28" s="1"/>
  <c r="F18" i="28" s="1"/>
  <c r="F19" i="28" s="1"/>
  <c r="F20" i="28" s="1"/>
  <c r="F21" i="28" s="1"/>
  <c r="F22" i="28" s="1"/>
  <c r="F23" i="28" s="1"/>
  <c r="F24" i="28" s="1"/>
  <c r="F25" i="28" s="1"/>
</calcChain>
</file>

<file path=xl/sharedStrings.xml><?xml version="1.0" encoding="utf-8"?>
<sst xmlns="http://schemas.openxmlformats.org/spreadsheetml/2006/main" count="502" uniqueCount="176">
  <si>
    <t>구분</t>
    <phoneticPr fontId="2" type="noConversion"/>
  </si>
  <si>
    <t>1월</t>
    <phoneticPr fontId="2" type="noConversion"/>
  </si>
  <si>
    <t>2월</t>
    <phoneticPr fontId="2" type="noConversion"/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</si>
  <si>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</si>
  <si>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</si>
  <si>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</si>
  <si>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</si>
  <si>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</si>
  <si>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</si>
  <si>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</si>
  <si>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</si>
  <si>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</si>
  <si>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</si>
  <si>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t>합계</t>
    <phoneticPr fontId="2" type="noConversion"/>
  </si>
  <si>
    <t>여비교통비</t>
    <phoneticPr fontId="2" type="noConversion"/>
  </si>
  <si>
    <t>접대비</t>
    <phoneticPr fontId="2" type="noConversion"/>
  </si>
  <si>
    <t>통신비</t>
    <phoneticPr fontId="2" type="noConversion"/>
  </si>
  <si>
    <t>도서인쇄비</t>
    <phoneticPr fontId="2" type="noConversion"/>
  </si>
  <si>
    <t>회의비</t>
    <phoneticPr fontId="2" type="noConversion"/>
  </si>
  <si>
    <t>소모품비</t>
    <phoneticPr fontId="2" type="noConversion"/>
  </si>
  <si>
    <t>지급수수료</t>
    <phoneticPr fontId="2" type="noConversion"/>
  </si>
  <si>
    <t>인도적지원사업</t>
    <phoneticPr fontId="2" type="noConversion"/>
  </si>
  <si>
    <t>교육사업</t>
    <phoneticPr fontId="2" type="noConversion"/>
  </si>
  <si>
    <t>정책홍보사업</t>
    <phoneticPr fontId="2" type="noConversion"/>
  </si>
  <si>
    <t>기부금</t>
    <phoneticPr fontId="2" type="noConversion"/>
  </si>
  <si>
    <t>기타</t>
    <phoneticPr fontId="2" type="noConversion"/>
  </si>
  <si>
    <t>회비수입</t>
    <phoneticPr fontId="2" type="noConversion"/>
  </si>
  <si>
    <t>CMS</t>
    <phoneticPr fontId="2" type="noConversion"/>
  </si>
  <si>
    <t>현금</t>
    <phoneticPr fontId="2" type="noConversion"/>
  </si>
  <si>
    <t>지구가족사랑 캠페인</t>
    <phoneticPr fontId="2" type="noConversion"/>
  </si>
  <si>
    <t>개인후원</t>
    <phoneticPr fontId="2" type="noConversion"/>
  </si>
  <si>
    <t>단체후원</t>
    <phoneticPr fontId="2" type="noConversion"/>
  </si>
  <si>
    <t>기타수입</t>
    <phoneticPr fontId="2" type="noConversion"/>
  </si>
  <si>
    <t>이자수익</t>
    <phoneticPr fontId="2" type="noConversion"/>
  </si>
  <si>
    <t>지출</t>
    <phoneticPr fontId="2" type="noConversion"/>
  </si>
  <si>
    <t>사업비</t>
    <phoneticPr fontId="2" type="noConversion"/>
  </si>
  <si>
    <t>인건비</t>
    <phoneticPr fontId="2" type="noConversion"/>
  </si>
  <si>
    <t>기타비용</t>
    <phoneticPr fontId="2" type="noConversion"/>
  </si>
  <si>
    <t>* 사업비: 목적사업에 투입 된 비용(예: 대관비, 강사비, 기념품제작비, 참석자 식비, 간식비, 봉사활동 물품구입비, 장학금, 봉사자 식비 등)
* 인건비: 사업을 진행하는 과정에 지급된 인건비, 사업담당자에게 지급 된 수고비 등
* 기타비용: 사업비, 인건비를 제외 한 모든 지출금액(예: 수수료, 교통비, 소모품비, 회의비 등)</t>
    <phoneticPr fontId="2" type="noConversion"/>
  </si>
  <si>
    <t>[지부수입]</t>
    <phoneticPr fontId="2" type="noConversion"/>
  </si>
  <si>
    <t>[지부지출]</t>
    <phoneticPr fontId="2" type="noConversion"/>
  </si>
  <si>
    <t>은행이체수수료</t>
    <phoneticPr fontId="2" type="noConversion"/>
  </si>
  <si>
    <t>소액 물품구입비</t>
    <phoneticPr fontId="2" type="noConversion"/>
  </si>
  <si>
    <t>교재구입, 명함제작</t>
    <phoneticPr fontId="2" type="noConversion"/>
  </si>
  <si>
    <t>회의비(회의록 첨부)</t>
    <phoneticPr fontId="2" type="noConversion"/>
  </si>
  <si>
    <t>업무관련 접대비</t>
    <phoneticPr fontId="2" type="noConversion"/>
  </si>
  <si>
    <t>전화사용료(통신비 청구서 첨부)</t>
    <phoneticPr fontId="2" type="noConversion"/>
  </si>
  <si>
    <t>교통비, 주유비, 통행료</t>
    <phoneticPr fontId="2" type="noConversion"/>
  </si>
  <si>
    <t>내용</t>
    <phoneticPr fontId="2" type="noConversion"/>
  </si>
  <si>
    <t>지출계정과목</t>
    <phoneticPr fontId="2" type="noConversion"/>
  </si>
  <si>
    <t>여성연합 개인후원금, 지구가족사랑1%운동 개인 후원금</t>
    <phoneticPr fontId="2" type="noConversion"/>
  </si>
  <si>
    <t>지구가족사랑1%운동 바자회 수익금</t>
    <phoneticPr fontId="2" type="noConversion"/>
  </si>
  <si>
    <t>캠페인 모금</t>
    <phoneticPr fontId="2" type="noConversion"/>
  </si>
  <si>
    <t>수입계정과목</t>
    <phoneticPr fontId="2" type="noConversion"/>
  </si>
  <si>
    <t>회계 계정과목</t>
    <phoneticPr fontId="2" type="noConversion"/>
  </si>
  <si>
    <t>출 납 부</t>
    <phoneticPr fontId="2" type="noConversion"/>
  </si>
  <si>
    <t>문서분류</t>
    <phoneticPr fontId="2" type="noConversion"/>
  </si>
  <si>
    <t>경리/회계</t>
    <phoneticPr fontId="2" type="noConversion"/>
  </si>
  <si>
    <t>페이지번호</t>
    <phoneticPr fontId="2" type="noConversion"/>
  </si>
  <si>
    <t>1/1페이지</t>
    <phoneticPr fontId="2" type="noConversion"/>
  </si>
  <si>
    <t>작성자</t>
    <phoneticPr fontId="2" type="noConversion"/>
  </si>
  <si>
    <t>작성연월</t>
    <phoneticPr fontId="2" type="noConversion"/>
  </si>
  <si>
    <t>20   .    .    .</t>
    <phoneticPr fontId="2" type="noConversion"/>
  </si>
  <si>
    <t>일자</t>
    <phoneticPr fontId="2" type="noConversion"/>
  </si>
  <si>
    <t>계정과목</t>
    <phoneticPr fontId="2" type="noConversion"/>
  </si>
  <si>
    <t>적요</t>
    <phoneticPr fontId="2" type="noConversion"/>
  </si>
  <si>
    <t>수입액</t>
    <phoneticPr fontId="2" type="noConversion"/>
  </si>
  <si>
    <t>지급액</t>
    <phoneticPr fontId="2" type="noConversion"/>
  </si>
  <si>
    <t>차인잔액</t>
    <phoneticPr fontId="2" type="noConversion"/>
  </si>
  <si>
    <t>영수증
번호</t>
    <phoneticPr fontId="2" type="noConversion"/>
  </si>
  <si>
    <t>①</t>
    <phoneticPr fontId="2" type="noConversion"/>
  </si>
  <si>
    <t>②</t>
    <phoneticPr fontId="2" type="noConversion"/>
  </si>
  <si>
    <t>출납부작성표</t>
    <phoneticPr fontId="2" type="noConversion"/>
  </si>
  <si>
    <t>①일자</t>
    <phoneticPr fontId="2" type="noConversion"/>
  </si>
  <si>
    <t>②계정과목</t>
    <phoneticPr fontId="2" type="noConversion"/>
  </si>
  <si>
    <t>③적요</t>
    <phoneticPr fontId="2" type="noConversion"/>
  </si>
  <si>
    <t>④수입액</t>
    <phoneticPr fontId="2" type="noConversion"/>
  </si>
  <si>
    <t>⑤지급액</t>
    <phoneticPr fontId="2" type="noConversion"/>
  </si>
  <si>
    <t>⑥차인잔액</t>
    <phoneticPr fontId="2" type="noConversion"/>
  </si>
  <si>
    <t>2017.01.01</t>
    <phoneticPr fontId="2" type="noConversion"/>
  </si>
  <si>
    <t>전기이월</t>
    <phoneticPr fontId="2" type="noConversion"/>
  </si>
  <si>
    <t>1.10</t>
    <phoneticPr fontId="2" type="noConversion"/>
  </si>
  <si>
    <t>총무국장 통신비 보조</t>
    <phoneticPr fontId="2" type="noConversion"/>
  </si>
  <si>
    <t>시,군 지부장회의 식대</t>
    <phoneticPr fontId="2" type="noConversion"/>
  </si>
  <si>
    <t>1.20</t>
    <phoneticPr fontId="2" type="noConversion"/>
  </si>
  <si>
    <t>본부로부터 CMS 후원회비 수입</t>
    <phoneticPr fontId="2" type="noConversion"/>
  </si>
  <si>
    <t>1.30</t>
    <phoneticPr fontId="2" type="noConversion"/>
  </si>
  <si>
    <t>회원으로부터 후원회비 수입</t>
    <phoneticPr fontId="2" type="noConversion"/>
  </si>
  <si>
    <t>본부회비</t>
    <phoneticPr fontId="2" type="noConversion"/>
  </si>
  <si>
    <t>본부에 후원회비 60%를 송금</t>
    <phoneticPr fontId="2" type="noConversion"/>
  </si>
  <si>
    <t>합   계</t>
    <phoneticPr fontId="2" type="noConversion"/>
  </si>
  <si>
    <t>3+</t>
    <phoneticPr fontId="2" type="noConversion"/>
  </si>
  <si>
    <t>2017.2.1</t>
    <phoneticPr fontId="2" type="noConversion"/>
  </si>
  <si>
    <t>전월이월</t>
    <phoneticPr fontId="2" type="noConversion"/>
  </si>
  <si>
    <t>2.10</t>
    <phoneticPr fontId="2" type="noConversion"/>
  </si>
  <si>
    <t>2.15</t>
    <phoneticPr fontId="2" type="noConversion"/>
  </si>
  <si>
    <t>2.28</t>
    <phoneticPr fontId="2" type="noConversion"/>
  </si>
  <si>
    <t>2018. 3.8</t>
    <phoneticPr fontId="2" type="noConversion"/>
  </si>
  <si>
    <t>통일역량강화사업</t>
    <phoneticPr fontId="2" type="noConversion"/>
  </si>
  <si>
    <t>시민강연회 대관비</t>
    <phoneticPr fontId="2" type="noConversion"/>
  </si>
  <si>
    <t>참석자 식비(지부지출분)</t>
    <phoneticPr fontId="2" type="noConversion"/>
  </si>
  <si>
    <t>준비회의비</t>
    <phoneticPr fontId="2" type="noConversion"/>
  </si>
  <si>
    <t>000 후원금</t>
    <phoneticPr fontId="2" type="noConversion"/>
  </si>
  <si>
    <t>소외계층지원사업</t>
    <phoneticPr fontId="2" type="noConversion"/>
  </si>
  <si>
    <t>저소득층 회원자녀 장학금</t>
    <phoneticPr fontId="2" type="noConversion"/>
  </si>
  <si>
    <t>2018.3.1</t>
    <phoneticPr fontId="2" type="noConversion"/>
  </si>
  <si>
    <t>합    계</t>
    <phoneticPr fontId="2" type="noConversion"/>
  </si>
  <si>
    <t>총 합</t>
    <phoneticPr fontId="2" type="noConversion"/>
  </si>
  <si>
    <t>총  합</t>
    <phoneticPr fontId="2" type="noConversion"/>
  </si>
  <si>
    <t>* 회비통장에서 발생한 이자</t>
    <phoneticPr fontId="2" type="noConversion"/>
  </si>
  <si>
    <t>* 위의 내용을 제외한 수입</t>
    <phoneticPr fontId="2" type="noConversion"/>
  </si>
  <si>
    <t>경조비</t>
    <phoneticPr fontId="2" type="noConversion"/>
  </si>
  <si>
    <t>축의금, 조의금, 전별금 등</t>
    <phoneticPr fontId="2" type="noConversion"/>
  </si>
  <si>
    <t>* 현금으로 받은 회비: 본부 송금 분 제외 한 지부회비</t>
    <phoneticPr fontId="2" type="noConversion"/>
  </si>
  <si>
    <t>* 개인이 여성연합을 위해 후원한 금액</t>
    <phoneticPr fontId="2" type="noConversion"/>
  </si>
  <si>
    <t>* 단체가 여성연합을 위해 후원한 금액(예: 가정연합, 국민연합,  UPF 등)</t>
    <phoneticPr fontId="2" type="noConversion"/>
  </si>
  <si>
    <t>* 인건비: 사업을 진행하는 과정에 지급된 인건비, 사업담당자에게 지급 된 수고비 등</t>
    <phoneticPr fontId="2" type="noConversion"/>
  </si>
  <si>
    <t>* 기타비용: 사업비, 인건비를 제외 한 모든 지출금액(예: 수수료, 교통비, 소모품비, 회의비 등의 일반관리비)</t>
    <phoneticPr fontId="2" type="noConversion"/>
  </si>
  <si>
    <t>* 지구가족사랑1%운동 바자회 수익금, 지구가족사랑1%운동 모금액, 기타 지구가족1%운동으로 인해 들어오는 수입</t>
    <phoneticPr fontId="2" type="noConversion"/>
  </si>
  <si>
    <t>* 사업비: 목적사업 진행비(예: 대관비, 강사비, 기념품제작비, 참석자 식비, 간식비, 봉사활동 물품구입비, 장학금, 봉사자 식비 등)</t>
    <phoneticPr fontId="2" type="noConversion"/>
  </si>
  <si>
    <t>* CMS로 입금 된 지부회비(본부에서 지부로 내려 간 회비수입)</t>
    <phoneticPr fontId="2" type="noConversion"/>
  </si>
  <si>
    <t>본부에서 지부로 내려 간 회비수입, 지부현금회비</t>
    <phoneticPr fontId="2" type="noConversion"/>
  </si>
  <si>
    <t>단체에서 여성연합(사업 등)에 후원 및 찬조 한 후원금</t>
    <phoneticPr fontId="2" type="noConversion"/>
  </si>
  <si>
    <t>통일평화사업</t>
    <phoneticPr fontId="2" type="noConversion"/>
  </si>
  <si>
    <t>교류협력사업</t>
    <phoneticPr fontId="2" type="noConversion"/>
  </si>
  <si>
    <t>마케팅홍보, 홍보영상제작, 홍보물 제작 등</t>
    <phoneticPr fontId="2" type="noConversion"/>
  </si>
  <si>
    <t>조직관리사업</t>
    <phoneticPr fontId="2" type="noConversion"/>
  </si>
  <si>
    <t>개인후원금, 지구가족사랑1%운동 개인후원금</t>
    <phoneticPr fontId="2" type="noConversion"/>
  </si>
  <si>
    <t>단체에서 여성연합(사업 등)에 후원 및 찬조한 후원금</t>
    <phoneticPr fontId="2" type="noConversion"/>
  </si>
  <si>
    <t>세목</t>
    <phoneticPr fontId="2" type="noConversion"/>
  </si>
  <si>
    <t>목적사업 내용</t>
    <phoneticPr fontId="2" type="noConversion"/>
  </si>
  <si>
    <t>문화체육사업</t>
    <phoneticPr fontId="2" type="noConversion"/>
  </si>
  <si>
    <t>북한이탈주민 참여 교육 및 후원</t>
    <phoneticPr fontId="2" type="noConversion"/>
  </si>
  <si>
    <t>북한이탈주민
지원사업</t>
    <phoneticPr fontId="2" type="noConversion"/>
  </si>
  <si>
    <t>재난구호사업</t>
    <phoneticPr fontId="2" type="noConversion"/>
  </si>
  <si>
    <t>해외구호사업</t>
    <phoneticPr fontId="2" type="noConversion"/>
  </si>
  <si>
    <t xml:space="preserve">재난관련 긴급 지원 </t>
    <phoneticPr fontId="2" type="noConversion"/>
  </si>
  <si>
    <t xml:space="preserve"> 가자아이드림, 지구가족사랑 해외사업 지원 등</t>
    <phoneticPr fontId="2" type="noConversion"/>
  </si>
  <si>
    <t>GWPN</t>
    <phoneticPr fontId="2" type="noConversion"/>
  </si>
  <si>
    <t xml:space="preserve">UN.NGO </t>
    <phoneticPr fontId="2" type="noConversion"/>
  </si>
  <si>
    <t>대내외 단체와 교류협력 활동(외부단체, 가정연합, 국민연합 등)</t>
    <phoneticPr fontId="2" type="noConversion"/>
  </si>
  <si>
    <t>본부  행사 참석 시</t>
    <phoneticPr fontId="2" type="noConversion"/>
  </si>
  <si>
    <t>일반관리비</t>
    <phoneticPr fontId="2" type="noConversion"/>
  </si>
  <si>
    <t>항목</t>
    <phoneticPr fontId="2" type="noConversion"/>
  </si>
  <si>
    <t>일반관리비 내용</t>
    <phoneticPr fontId="2" type="noConversion"/>
  </si>
  <si>
    <t>[2021년도 00지부 수입]</t>
    <phoneticPr fontId="2" type="noConversion"/>
  </si>
  <si>
    <t>인도적직원사업 인건비</t>
    <phoneticPr fontId="2" type="noConversion"/>
  </si>
  <si>
    <t>인도적지원사업 기타비</t>
    <phoneticPr fontId="2" type="noConversion"/>
  </si>
  <si>
    <t>인도적지원사업 사업비</t>
    <phoneticPr fontId="2" type="noConversion"/>
  </si>
  <si>
    <t>통일평화사업 사업비</t>
    <phoneticPr fontId="2" type="noConversion"/>
  </si>
  <si>
    <t>교류협력사업 사업비</t>
    <phoneticPr fontId="2" type="noConversion"/>
  </si>
  <si>
    <t>조직관리사업 사업비</t>
    <phoneticPr fontId="2" type="noConversion"/>
  </si>
  <si>
    <t>정책홍보사업 사업비</t>
    <phoneticPr fontId="2" type="noConversion"/>
  </si>
  <si>
    <t>통일평화사업 인건비</t>
    <phoneticPr fontId="2" type="noConversion"/>
  </si>
  <si>
    <t>통일평화사업 기타비</t>
    <phoneticPr fontId="2" type="noConversion"/>
  </si>
  <si>
    <t>교류협력사업 인건비</t>
    <phoneticPr fontId="2" type="noConversion"/>
  </si>
  <si>
    <t>교류협력사업 기타비</t>
    <phoneticPr fontId="2" type="noConversion"/>
  </si>
  <si>
    <t>조직관리사업 인건비</t>
    <phoneticPr fontId="2" type="noConversion"/>
  </si>
  <si>
    <t>조직관리사업 기타비</t>
    <phoneticPr fontId="2" type="noConversion"/>
  </si>
  <si>
    <t>정책홍보사업 인건비</t>
    <phoneticPr fontId="2" type="noConversion"/>
  </si>
  <si>
    <t>정책홍보사업 기타비</t>
    <phoneticPr fontId="2" type="noConversion"/>
  </si>
  <si>
    <t>이월</t>
  </si>
  <si>
    <t>[2021년도 00지부지출]</t>
    <phoneticPr fontId="2" type="noConversion"/>
  </si>
  <si>
    <t>[2021년도 00지부 사업비 내역]</t>
    <phoneticPr fontId="2" type="noConversion"/>
  </si>
  <si>
    <t>2021  .  01  .  31  .</t>
    <phoneticPr fontId="2" type="noConversion"/>
  </si>
  <si>
    <t>1/1</t>
    <phoneticPr fontId="2" type="noConversion"/>
  </si>
  <si>
    <t>통일공감시민강연회, 통일포럼 등 일반인 대상 통일운동, 통일해Dream 등 청소년 대상 통일관련 사업 및 교육,  여성평화 아카데미, 북카페 등</t>
    <phoneticPr fontId="2" type="noConversion"/>
  </si>
  <si>
    <t>통일 및 평화를 주제로 진행하는 사업의 형태가 문화와 봉사, 체육 관련 활동일 경우 (예: 남북통일기원제, 평화그림그리기, 통일 소원 음악회)</t>
    <phoneticPr fontId="2" type="noConversion"/>
  </si>
  <si>
    <t xml:space="preserve"> 장학금 수여, 지역사회 봉사활동, 지구가족 사랑 지원(국내) 등</t>
    <phoneticPr fontId="2" type="noConversion"/>
  </si>
  <si>
    <r>
      <t xml:space="preserve">창립기념총회, 전국지부장워크숍, 전략회의, 신년하례회 사용경비
지부 월례회의, </t>
    </r>
    <r>
      <rPr>
        <sz val="11"/>
        <color rgb="FFFF0000"/>
        <rFont val="맑은 고딕"/>
        <family val="3"/>
        <charset val="129"/>
      </rPr>
      <t>본부 현금 회비 이체, 도지부 시지부 현금 회비 이체</t>
    </r>
    <phoneticPr fontId="2" type="noConversion"/>
  </si>
  <si>
    <t>2/1</t>
    <phoneticPr fontId="2" type="noConversion"/>
  </si>
  <si>
    <t>이월</t>
    <phoneticPr fontId="2" type="noConversion"/>
  </si>
  <si>
    <t>1월 이월금액</t>
    <phoneticPr fontId="2" type="noConversion"/>
  </si>
  <si>
    <t>2020년 이월금</t>
    <phoneticPr fontId="2" type="noConversion"/>
  </si>
  <si>
    <t>인도 인건비</t>
  </si>
  <si>
    <t>인도 기타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</si>
</sst>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FFFF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9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double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 diagonalDown="1">
      <left style="medium">
        <color auto="1"/>
      </left>
      <right style="hair">
        <color auto="1"/>
      </right>
      <top style="double">
        <color auto="1"/>
      </top>
      <bottom style="hair">
        <color auto="1"/>
      </bottom>
      <diagonal style="thin">
        <color auto="1"/>
      </diagonal>
    </border>
    <border diagonalDown="1"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 style="thin">
        <color auto="1"/>
      </diagonal>
    </border>
    <border diagonalDown="1">
      <left style="hair">
        <color auto="1"/>
      </left>
      <right style="medium">
        <color auto="1"/>
      </right>
      <top style="double">
        <color auto="1"/>
      </top>
      <bottom style="hair">
        <color auto="1"/>
      </bottom>
      <diagonal style="thin">
        <color auto="1"/>
      </diagonal>
    </border>
    <border diagonalDown="1">
      <left style="medium">
        <color auto="1"/>
      </left>
      <right style="hair">
        <color auto="1"/>
      </right>
      <top style="hair">
        <color auto="1"/>
      </top>
      <bottom style="double">
        <color auto="1"/>
      </bottom>
      <diagonal style="thin">
        <color auto="1"/>
      </diagonal>
    </border>
    <border diagonalDown="1"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 style="thin">
        <color auto="1"/>
      </diagonal>
    </border>
    <border diagonalDown="1">
      <left style="hair">
        <color auto="1"/>
      </left>
      <right style="medium">
        <color auto="1"/>
      </right>
      <top style="hair">
        <color auto="1"/>
      </top>
      <bottom style="double">
        <color auto="1"/>
      </bottom>
      <diagonal style="thin">
        <color auto="1"/>
      </diagonal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/>
      <top style="thin">
        <color indexed="64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ck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double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23">
    <xf numFmtId="0" fontId="0" fillId="0" borderId="0" xfId="0">
      <alignment vertical="center"/>
    </xf>
    <xf numFmtId="41" fontId="3" fillId="0" borderId="0" xfId="1" applyFont="1">
      <alignment vertical="center"/>
    </xf>
    <xf numFmtId="49" fontId="3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right" vertical="center"/>
    </xf>
    <xf numFmtId="41" fontId="0" fillId="0" borderId="0" xfId="1" applyFont="1">
      <alignment vertical="center"/>
    </xf>
    <xf numFmtId="49" fontId="0" fillId="0" borderId="0" xfId="0" applyNumberFormat="1">
      <alignment vertical="center"/>
    </xf>
    <xf numFmtId="49" fontId="9" fillId="2" borderId="12" xfId="0" applyNumberFormat="1" applyFont="1" applyFill="1" applyBorder="1" applyAlignment="1">
      <alignment horizontal="center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9" fillId="2" borderId="7" xfId="0" applyNumberFormat="1" applyFont="1" applyFill="1" applyBorder="1" applyAlignment="1">
      <alignment horizontal="center" vertical="center"/>
    </xf>
    <xf numFmtId="49" fontId="7" fillId="2" borderId="14" xfId="0" applyNumberFormat="1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41" fontId="6" fillId="2" borderId="15" xfId="1" applyFont="1" applyFill="1" applyBorder="1" applyAlignment="1">
      <alignment horizontal="center" vertical="center"/>
    </xf>
    <xf numFmtId="41" fontId="6" fillId="2" borderId="15" xfId="1" applyFont="1" applyFill="1" applyBorder="1" applyAlignment="1">
      <alignment horizontal="right" vertical="center"/>
    </xf>
    <xf numFmtId="0" fontId="6" fillId="2" borderId="16" xfId="0" applyFont="1" applyFill="1" applyBorder="1" applyAlignment="1">
      <alignment horizontal="center" vertical="center" wrapText="1"/>
    </xf>
    <xf numFmtId="49" fontId="0" fillId="0" borderId="17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41" fontId="0" fillId="0" borderId="18" xfId="1" applyFont="1" applyBorder="1">
      <alignment vertical="center"/>
    </xf>
    <xf numFmtId="41" fontId="0" fillId="0" borderId="18" xfId="1" applyFont="1" applyBorder="1" applyAlignment="1">
      <alignment horizontal="right" vertical="center"/>
    </xf>
    <xf numFmtId="3" fontId="4" fillId="0" borderId="19" xfId="0" applyNumberFormat="1" applyFon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1" fontId="0" fillId="0" borderId="4" xfId="1" applyFont="1" applyBorder="1">
      <alignment vertical="center"/>
    </xf>
    <xf numFmtId="41" fontId="0" fillId="0" borderId="4" xfId="1" applyFont="1" applyBorder="1" applyAlignment="1">
      <alignment horizontal="right" vertical="center"/>
    </xf>
    <xf numFmtId="3" fontId="4" fillId="0" borderId="9" xfId="0" applyNumberFormat="1" applyFon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49" fontId="0" fillId="0" borderId="10" xfId="0" applyNumberFormat="1" applyBorder="1">
      <alignment vertical="center"/>
    </xf>
    <xf numFmtId="0" fontId="0" fillId="0" borderId="4" xfId="0" applyBorder="1">
      <alignment vertical="center"/>
    </xf>
    <xf numFmtId="0" fontId="0" fillId="0" borderId="9" xfId="0" applyBorder="1" applyAlignment="1">
      <alignment horizontal="center" vertical="center"/>
    </xf>
    <xf numFmtId="49" fontId="7" fillId="2" borderId="20" xfId="0" applyNumberFormat="1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49" fontId="0" fillId="0" borderId="23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0" fillId="0" borderId="2" xfId="0" applyNumberFormat="1" applyBorder="1">
      <alignment vertical="center"/>
    </xf>
    <xf numFmtId="0" fontId="0" fillId="0" borderId="2" xfId="0" applyBorder="1">
      <alignment vertical="center"/>
    </xf>
    <xf numFmtId="3" fontId="0" fillId="0" borderId="24" xfId="0" applyNumberFormat="1" applyBorder="1">
      <alignment vertical="center"/>
    </xf>
    <xf numFmtId="49" fontId="0" fillId="0" borderId="25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3" fontId="0" fillId="0" borderId="1" xfId="0" applyNumberFormat="1" applyBorder="1">
      <alignment vertical="center"/>
    </xf>
    <xf numFmtId="3" fontId="0" fillId="0" borderId="26" xfId="0" applyNumberFormat="1" applyBorder="1">
      <alignment vertical="center"/>
    </xf>
    <xf numFmtId="3" fontId="0" fillId="0" borderId="3" xfId="0" applyNumberFormat="1" applyBorder="1">
      <alignment vertical="center"/>
    </xf>
    <xf numFmtId="3" fontId="0" fillId="0" borderId="28" xfId="0" applyNumberFormat="1" applyBorder="1">
      <alignment vertical="center"/>
    </xf>
    <xf numFmtId="3" fontId="0" fillId="0" borderId="36" xfId="0" applyNumberFormat="1" applyBorder="1">
      <alignment vertical="center"/>
    </xf>
    <xf numFmtId="3" fontId="0" fillId="0" borderId="36" xfId="0" applyNumberFormat="1" applyBorder="1" applyAlignment="1">
      <alignment horizontal="center" vertical="center"/>
    </xf>
    <xf numFmtId="3" fontId="0" fillId="0" borderId="37" xfId="0" applyNumberFormat="1" applyBorder="1">
      <alignment vertical="center"/>
    </xf>
    <xf numFmtId="49" fontId="0" fillId="0" borderId="38" xfId="0" applyNumberFormat="1" applyBorder="1">
      <alignment vertical="center"/>
    </xf>
    <xf numFmtId="0" fontId="0" fillId="0" borderId="39" xfId="0" applyFill="1" applyBorder="1" applyAlignment="1">
      <alignment horizontal="center" vertical="center"/>
    </xf>
    <xf numFmtId="0" fontId="0" fillId="0" borderId="39" xfId="0" applyBorder="1">
      <alignment vertical="center"/>
    </xf>
    <xf numFmtId="3" fontId="0" fillId="0" borderId="40" xfId="0" applyNumberFormat="1" applyBorder="1">
      <alignment vertical="center"/>
    </xf>
    <xf numFmtId="49" fontId="0" fillId="0" borderId="25" xfId="0" applyNumberFormat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3" fillId="0" borderId="0" xfId="1" applyNumberFormat="1" applyFont="1" applyFill="1" applyBorder="1" applyAlignment="1">
      <alignment horizontal="left" vertical="center"/>
    </xf>
    <xf numFmtId="41" fontId="3" fillId="0" borderId="0" xfId="1" applyFont="1" applyFill="1" applyBorder="1" applyAlignment="1">
      <alignment horizontal="center" vertical="center"/>
    </xf>
    <xf numFmtId="49" fontId="3" fillId="0" borderId="0" xfId="1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49" fontId="5" fillId="0" borderId="0" xfId="1" applyNumberFormat="1" applyFont="1" applyAlignment="1">
      <alignment horizontal="left" vertical="center"/>
    </xf>
    <xf numFmtId="41" fontId="5" fillId="0" borderId="0" xfId="1" applyFont="1">
      <alignment vertical="center"/>
    </xf>
    <xf numFmtId="49" fontId="5" fillId="0" borderId="5" xfId="1" applyNumberFormat="1" applyFont="1" applyFill="1" applyBorder="1" applyAlignment="1">
      <alignment horizontal="left" vertical="center"/>
    </xf>
    <xf numFmtId="41" fontId="5" fillId="0" borderId="5" xfId="1" applyFont="1" applyFill="1" applyBorder="1">
      <alignment vertical="center"/>
    </xf>
    <xf numFmtId="41" fontId="5" fillId="0" borderId="0" xfId="1" applyFont="1" applyFill="1" applyBorder="1" applyAlignment="1">
      <alignment horizontal="center" vertical="center" wrapText="1"/>
    </xf>
    <xf numFmtId="49" fontId="5" fillId="0" borderId="0" xfId="1" applyNumberFormat="1" applyFont="1" applyFill="1" applyBorder="1" applyAlignment="1">
      <alignment horizontal="left" vertical="center"/>
    </xf>
    <xf numFmtId="41" fontId="5" fillId="0" borderId="0" xfId="1" applyFont="1" applyFill="1" applyBorder="1">
      <alignment vertical="center"/>
    </xf>
    <xf numFmtId="41" fontId="5" fillId="0" borderId="0" xfId="1" applyFont="1" applyBorder="1">
      <alignment vertical="center"/>
    </xf>
    <xf numFmtId="41" fontId="5" fillId="0" borderId="48" xfId="1" applyFont="1" applyFill="1" applyBorder="1" applyAlignment="1">
      <alignment horizontal="center" vertical="center" wrapText="1"/>
    </xf>
    <xf numFmtId="41" fontId="10" fillId="0" borderId="49" xfId="1" applyFont="1" applyFill="1" applyBorder="1">
      <alignment vertical="center"/>
    </xf>
    <xf numFmtId="41" fontId="5" fillId="0" borderId="48" xfId="1" applyFont="1" applyFill="1" applyBorder="1" applyAlignment="1">
      <alignment horizontal="center" vertical="center"/>
    </xf>
    <xf numFmtId="41" fontId="5" fillId="0" borderId="49" xfId="1" applyFont="1" applyFill="1" applyBorder="1">
      <alignment vertical="center"/>
    </xf>
    <xf numFmtId="49" fontId="5" fillId="0" borderId="1" xfId="1" applyNumberFormat="1" applyFont="1" applyFill="1" applyBorder="1" applyAlignment="1">
      <alignment horizontal="center" vertical="center"/>
    </xf>
    <xf numFmtId="49" fontId="5" fillId="0" borderId="44" xfId="1" applyNumberFormat="1" applyFont="1" applyFill="1" applyBorder="1" applyAlignment="1">
      <alignment horizontal="center" vertical="center"/>
    </xf>
    <xf numFmtId="49" fontId="5" fillId="0" borderId="3" xfId="1" applyNumberFormat="1" applyFont="1" applyFill="1" applyBorder="1" applyAlignment="1">
      <alignment horizontal="center" vertical="center"/>
    </xf>
    <xf numFmtId="41" fontId="5" fillId="0" borderId="41" xfId="1" applyFont="1" applyFill="1" applyBorder="1" applyAlignment="1">
      <alignment horizontal="center" vertical="center"/>
    </xf>
    <xf numFmtId="41" fontId="5" fillId="0" borderId="43" xfId="1" applyFont="1" applyFill="1" applyBorder="1" applyAlignment="1">
      <alignment horizontal="center" vertical="center"/>
    </xf>
    <xf numFmtId="49" fontId="5" fillId="0" borderId="2" xfId="1" applyNumberFormat="1" applyFont="1" applyFill="1" applyBorder="1" applyAlignment="1">
      <alignment horizontal="center" vertical="center"/>
    </xf>
    <xf numFmtId="41" fontId="5" fillId="0" borderId="50" xfId="1" applyFont="1" applyFill="1" applyBorder="1">
      <alignment vertical="center"/>
    </xf>
    <xf numFmtId="41" fontId="5" fillId="0" borderId="5" xfId="1" applyFont="1" applyFill="1" applyBorder="1" applyAlignment="1">
      <alignment horizontal="center" vertical="center"/>
    </xf>
    <xf numFmtId="41" fontId="5" fillId="0" borderId="49" xfId="1" applyFont="1" applyFill="1" applyBorder="1" applyAlignment="1">
      <alignment horizontal="center" vertical="center"/>
    </xf>
    <xf numFmtId="49" fontId="11" fillId="0" borderId="2" xfId="1" applyNumberFormat="1" applyFont="1" applyFill="1" applyBorder="1" applyAlignment="1">
      <alignment horizontal="center" vertical="center"/>
    </xf>
    <xf numFmtId="41" fontId="5" fillId="0" borderId="42" xfId="1" applyFont="1" applyFill="1" applyBorder="1" applyAlignment="1">
      <alignment horizontal="center" vertical="center"/>
    </xf>
    <xf numFmtId="49" fontId="5" fillId="0" borderId="45" xfId="1" applyNumberFormat="1" applyFont="1" applyFill="1" applyBorder="1" applyAlignment="1">
      <alignment horizontal="center" vertical="center"/>
    </xf>
    <xf numFmtId="41" fontId="12" fillId="0" borderId="18" xfId="1" applyFont="1" applyBorder="1">
      <alignment vertical="center"/>
    </xf>
    <xf numFmtId="41" fontId="5" fillId="0" borderId="41" xfId="1" applyFont="1" applyFill="1" applyBorder="1" applyAlignment="1">
      <alignment vertical="center"/>
    </xf>
    <xf numFmtId="41" fontId="5" fillId="0" borderId="43" xfId="1" applyFont="1" applyFill="1" applyBorder="1" applyAlignment="1">
      <alignment vertical="center"/>
    </xf>
    <xf numFmtId="41" fontId="15" fillId="0" borderId="41" xfId="1" applyFont="1" applyFill="1" applyBorder="1" applyAlignment="1">
      <alignment vertical="center"/>
    </xf>
    <xf numFmtId="41" fontId="15" fillId="0" borderId="43" xfId="1" applyFont="1" applyFill="1" applyBorder="1" applyAlignment="1">
      <alignment vertical="center"/>
    </xf>
    <xf numFmtId="41" fontId="11" fillId="0" borderId="41" xfId="1" applyFont="1" applyFill="1" applyBorder="1" applyAlignment="1">
      <alignment vertical="center"/>
    </xf>
    <xf numFmtId="41" fontId="11" fillId="0" borderId="43" xfId="1" applyFont="1" applyFill="1" applyBorder="1" applyAlignment="1">
      <alignment vertical="center"/>
    </xf>
    <xf numFmtId="41" fontId="11" fillId="0" borderId="5" xfId="1" applyFont="1" applyFill="1" applyBorder="1" applyAlignment="1">
      <alignment vertical="center"/>
    </xf>
    <xf numFmtId="41" fontId="11" fillId="0" borderId="49" xfId="1" applyFont="1" applyFill="1" applyBorder="1" applyAlignment="1">
      <alignment vertical="center"/>
    </xf>
    <xf numFmtId="41" fontId="5" fillId="0" borderId="52" xfId="1" applyFont="1" applyFill="1" applyBorder="1" applyAlignment="1">
      <alignment vertical="center"/>
    </xf>
    <xf numFmtId="41" fontId="5" fillId="0" borderId="60" xfId="1" applyFont="1" applyFill="1" applyBorder="1" applyAlignment="1">
      <alignment vertical="center"/>
    </xf>
    <xf numFmtId="49" fontId="5" fillId="0" borderId="5" xfId="1" applyNumberFormat="1" applyFont="1" applyFill="1" applyBorder="1" applyAlignment="1">
      <alignment horizontal="center" vertical="center"/>
    </xf>
    <xf numFmtId="49" fontId="11" fillId="0" borderId="5" xfId="1" applyNumberFormat="1" applyFont="1" applyFill="1" applyBorder="1" applyAlignment="1">
      <alignment horizontal="center" vertical="center"/>
    </xf>
    <xf numFmtId="49" fontId="0" fillId="0" borderId="61" xfId="0" applyNumberFormat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49" fontId="5" fillId="0" borderId="18" xfId="0" applyNumberFormat="1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 wrapText="1"/>
    </xf>
    <xf numFmtId="41" fontId="5" fillId="0" borderId="86" xfId="1" applyFont="1" applyFill="1" applyBorder="1" applyAlignment="1">
      <alignment vertical="center"/>
    </xf>
    <xf numFmtId="49" fontId="7" fillId="0" borderId="51" xfId="1" applyNumberFormat="1" applyFont="1" applyFill="1" applyBorder="1" applyAlignment="1">
      <alignment horizontal="center" vertical="center"/>
    </xf>
    <xf numFmtId="49" fontId="7" fillId="0" borderId="46" xfId="1" applyNumberFormat="1" applyFont="1" applyFill="1" applyBorder="1" applyAlignment="1">
      <alignment horizontal="center" vertical="center"/>
    </xf>
    <xf numFmtId="49" fontId="17" fillId="0" borderId="46" xfId="1" applyNumberFormat="1" applyFont="1" applyFill="1" applyBorder="1" applyAlignment="1">
      <alignment horizontal="center" vertical="center"/>
    </xf>
    <xf numFmtId="41" fontId="0" fillId="0" borderId="0" xfId="0" applyNumberFormat="1">
      <alignment vertical="center"/>
    </xf>
    <xf numFmtId="49" fontId="5" fillId="0" borderId="4" xfId="0" applyNumberFormat="1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7" fillId="2" borderId="87" xfId="0" applyNumberFormat="1" applyFont="1" applyFill="1" applyBorder="1" applyAlignment="1">
      <alignment horizontal="center" vertical="center"/>
    </xf>
    <xf numFmtId="0" fontId="6" fillId="2" borderId="88" xfId="0" applyFont="1" applyFill="1" applyBorder="1" applyAlignment="1">
      <alignment horizontal="center" vertical="center"/>
    </xf>
    <xf numFmtId="41" fontId="6" fillId="2" borderId="88" xfId="1" applyFont="1" applyFill="1" applyBorder="1" applyAlignment="1">
      <alignment horizontal="center" vertical="center"/>
    </xf>
    <xf numFmtId="41" fontId="6" fillId="2" borderId="88" xfId="1" applyFont="1" applyFill="1" applyBorder="1" applyAlignment="1">
      <alignment horizontal="right" vertical="center"/>
    </xf>
    <xf numFmtId="0" fontId="6" fillId="2" borderId="89" xfId="0" applyFont="1" applyFill="1" applyBorder="1" applyAlignment="1">
      <alignment horizontal="center" vertical="center" wrapText="1"/>
    </xf>
    <xf numFmtId="49" fontId="7" fillId="0" borderId="67" xfId="0" applyNumberFormat="1" applyFont="1" applyFill="1" applyBorder="1" applyAlignment="1">
      <alignment vertical="center"/>
    </xf>
    <xf numFmtId="41" fontId="3" fillId="0" borderId="4" xfId="1" applyFont="1" applyBorder="1">
      <alignment vertical="center"/>
    </xf>
    <xf numFmtId="49" fontId="0" fillId="0" borderId="90" xfId="0" applyNumberFormat="1" applyBorder="1">
      <alignment vertical="center"/>
    </xf>
    <xf numFmtId="0" fontId="0" fillId="0" borderId="73" xfId="0" applyBorder="1" applyAlignment="1">
      <alignment horizontal="center" vertical="center"/>
    </xf>
    <xf numFmtId="0" fontId="0" fillId="0" borderId="73" xfId="0" applyBorder="1">
      <alignment vertical="center"/>
    </xf>
    <xf numFmtId="41" fontId="0" fillId="0" borderId="73" xfId="1" applyFont="1" applyBorder="1">
      <alignment vertical="center"/>
    </xf>
    <xf numFmtId="41" fontId="0" fillId="0" borderId="73" xfId="1" applyFont="1" applyBorder="1" applyAlignment="1">
      <alignment horizontal="right" vertical="center"/>
    </xf>
    <xf numFmtId="0" fontId="0" fillId="0" borderId="91" xfId="0" applyBorder="1" applyAlignment="1">
      <alignment horizontal="center" vertical="center"/>
    </xf>
    <xf numFmtId="41" fontId="0" fillId="0" borderId="93" xfId="1" applyFont="1" applyBorder="1">
      <alignment vertical="center"/>
    </xf>
    <xf numFmtId="41" fontId="0" fillId="0" borderId="93" xfId="1" applyFont="1" applyBorder="1" applyAlignment="1">
      <alignment horizontal="right" vertical="center"/>
    </xf>
    <xf numFmtId="0" fontId="0" fillId="0" borderId="94" xfId="0" applyBorder="1" applyAlignment="1">
      <alignment horizontal="center" vertical="center"/>
    </xf>
    <xf numFmtId="49" fontId="0" fillId="0" borderId="90" xfId="0" applyNumberFormat="1" applyBorder="1" applyAlignment="1">
      <alignment horizontal="center" vertical="center"/>
    </xf>
    <xf numFmtId="49" fontId="5" fillId="0" borderId="75" xfId="0" applyNumberFormat="1" applyFont="1" applyFill="1" applyBorder="1" applyAlignment="1">
      <alignment horizontal="center" vertical="center"/>
    </xf>
    <xf numFmtId="49" fontId="5" fillId="0" borderId="79" xfId="0" applyNumberFormat="1" applyFont="1" applyFill="1" applyBorder="1" applyAlignment="1">
      <alignment horizontal="center" vertical="center"/>
    </xf>
    <xf numFmtId="49" fontId="5" fillId="0" borderId="84" xfId="0" applyNumberFormat="1" applyFont="1" applyFill="1" applyBorder="1" applyAlignment="1">
      <alignment horizontal="center" vertical="center"/>
    </xf>
    <xf numFmtId="49" fontId="5" fillId="0" borderId="48" xfId="1" applyNumberFormat="1" applyFont="1" applyFill="1" applyBorder="1" applyAlignment="1">
      <alignment horizontal="center" vertical="center"/>
    </xf>
    <xf numFmtId="49" fontId="5" fillId="0" borderId="5" xfId="1" applyNumberFormat="1" applyFont="1" applyFill="1" applyBorder="1" applyAlignment="1">
      <alignment horizontal="center" vertical="center"/>
    </xf>
    <xf numFmtId="41" fontId="5" fillId="0" borderId="48" xfId="1" applyFont="1" applyFill="1" applyBorder="1" applyAlignment="1">
      <alignment horizontal="center" vertical="center" wrapText="1"/>
    </xf>
    <xf numFmtId="41" fontId="14" fillId="0" borderId="53" xfId="1" applyFont="1" applyBorder="1" applyAlignment="1">
      <alignment horizontal="left" vertical="center"/>
    </xf>
    <xf numFmtId="49" fontId="3" fillId="0" borderId="62" xfId="1" applyNumberFormat="1" applyFont="1" applyFill="1" applyBorder="1" applyAlignment="1">
      <alignment horizontal="left" vertical="center" wrapText="1"/>
    </xf>
    <xf numFmtId="41" fontId="5" fillId="0" borderId="48" xfId="1" applyFont="1" applyFill="1" applyBorder="1" applyAlignment="1">
      <alignment horizontal="center" vertical="center"/>
    </xf>
    <xf numFmtId="41" fontId="16" fillId="0" borderId="53" xfId="1" applyFont="1" applyFill="1" applyBorder="1" applyAlignment="1">
      <alignment horizontal="left" vertical="center" wrapText="1"/>
    </xf>
    <xf numFmtId="41" fontId="7" fillId="0" borderId="53" xfId="1" applyFont="1" applyFill="1" applyBorder="1" applyAlignment="1">
      <alignment horizontal="center" vertical="center"/>
    </xf>
    <xf numFmtId="49" fontId="0" fillId="0" borderId="92" xfId="0" applyNumberFormat="1" applyBorder="1" applyAlignment="1">
      <alignment horizontal="center" vertical="center"/>
    </xf>
    <xf numFmtId="49" fontId="0" fillId="0" borderId="93" xfId="0" applyNumberFormat="1" applyBorder="1" applyAlignment="1">
      <alignment horizontal="center" vertical="center"/>
    </xf>
    <xf numFmtId="49" fontId="8" fillId="0" borderId="13" xfId="0" applyNumberFormat="1" applyFont="1" applyBorder="1" applyAlignment="1">
      <alignment horizontal="center" vertical="center"/>
    </xf>
    <xf numFmtId="49" fontId="8" fillId="0" borderId="12" xfId="0" applyNumberFormat="1" applyFont="1" applyBorder="1" applyAlignment="1">
      <alignment horizontal="center" vertical="center"/>
    </xf>
    <xf numFmtId="49" fontId="8" fillId="0" borderId="10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49" fontId="9" fillId="0" borderId="12" xfId="0" applyNumberFormat="1" applyFont="1" applyBorder="1" applyAlignment="1">
      <alignment horizontal="center" vertical="center"/>
    </xf>
    <xf numFmtId="49" fontId="9" fillId="0" borderId="11" xfId="0" applyNumberFormat="1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/>
    </xf>
    <xf numFmtId="49" fontId="9" fillId="0" borderId="9" xfId="0" applyNumberFormat="1" applyFont="1" applyBorder="1" applyAlignment="1">
      <alignment horizontal="center" vertical="center"/>
    </xf>
    <xf numFmtId="49" fontId="9" fillId="0" borderId="7" xfId="0" applyNumberFormat="1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1" fontId="13" fillId="0" borderId="53" xfId="1" applyFont="1" applyFill="1" applyBorder="1" applyAlignment="1">
      <alignment horizontal="left" vertical="center" wrapText="1"/>
    </xf>
    <xf numFmtId="41" fontId="5" fillId="0" borderId="54" xfId="1" applyFont="1" applyFill="1" applyBorder="1" applyAlignment="1">
      <alignment horizontal="left" vertical="center"/>
    </xf>
    <xf numFmtId="41" fontId="5" fillId="0" borderId="55" xfId="1" applyFont="1" applyFill="1" applyBorder="1" applyAlignment="1">
      <alignment horizontal="left" vertical="center"/>
    </xf>
    <xf numFmtId="41" fontId="5" fillId="0" borderId="56" xfId="1" applyFont="1" applyFill="1" applyBorder="1" applyAlignment="1">
      <alignment horizontal="left" vertical="center"/>
    </xf>
    <xf numFmtId="41" fontId="5" fillId="0" borderId="51" xfId="1" applyFont="1" applyFill="1" applyBorder="1" applyAlignment="1">
      <alignment horizontal="center" vertical="center" wrapText="1"/>
    </xf>
    <xf numFmtId="41" fontId="5" fillId="0" borderId="46" xfId="1" applyFont="1" applyFill="1" applyBorder="1" applyAlignment="1">
      <alignment horizontal="center" vertical="center" wrapText="1"/>
    </xf>
    <xf numFmtId="41" fontId="5" fillId="0" borderId="47" xfId="1" applyFont="1" applyFill="1" applyBorder="1" applyAlignment="1">
      <alignment horizontal="center" vertical="center" wrapText="1"/>
    </xf>
    <xf numFmtId="41" fontId="15" fillId="0" borderId="54" xfId="1" applyFont="1" applyFill="1" applyBorder="1" applyAlignment="1">
      <alignment horizontal="left" vertical="center"/>
    </xf>
    <xf numFmtId="41" fontId="15" fillId="0" borderId="55" xfId="1" applyFont="1" applyFill="1" applyBorder="1" applyAlignment="1">
      <alignment horizontal="left" vertical="center"/>
    </xf>
    <xf numFmtId="41" fontId="15" fillId="0" borderId="56" xfId="1" applyFont="1" applyFill="1" applyBorder="1" applyAlignment="1">
      <alignment horizontal="left" vertical="center"/>
    </xf>
    <xf numFmtId="41" fontId="11" fillId="0" borderId="54" xfId="1" applyFont="1" applyFill="1" applyBorder="1" applyAlignment="1">
      <alignment horizontal="left" vertical="center"/>
    </xf>
    <xf numFmtId="41" fontId="11" fillId="0" borderId="55" xfId="1" applyFont="1" applyFill="1" applyBorder="1" applyAlignment="1">
      <alignment horizontal="left" vertical="center"/>
    </xf>
    <xf numFmtId="41" fontId="11" fillId="0" borderId="56" xfId="1" applyFont="1" applyFill="1" applyBorder="1" applyAlignment="1">
      <alignment horizontal="left" vertical="center"/>
    </xf>
    <xf numFmtId="41" fontId="5" fillId="0" borderId="51" xfId="1" applyFont="1" applyFill="1" applyBorder="1" applyAlignment="1">
      <alignment horizontal="center" vertical="center"/>
    </xf>
    <xf numFmtId="41" fontId="5" fillId="0" borderId="46" xfId="1" applyFont="1" applyFill="1" applyBorder="1" applyAlignment="1">
      <alignment horizontal="center" vertical="center"/>
    </xf>
    <xf numFmtId="41" fontId="5" fillId="0" borderId="47" xfId="1" applyFont="1" applyFill="1" applyBorder="1" applyAlignment="1">
      <alignment horizontal="center" vertical="center"/>
    </xf>
    <xf numFmtId="49" fontId="5" fillId="0" borderId="65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49" fontId="7" fillId="0" borderId="65" xfId="0" applyNumberFormat="1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/>
    </xf>
    <xf numFmtId="0" fontId="6" fillId="0" borderId="59" xfId="0" applyFont="1" applyFill="1" applyBorder="1" applyAlignment="1">
      <alignment horizontal="center" vertical="center"/>
    </xf>
    <xf numFmtId="0" fontId="6" fillId="0" borderId="68" xfId="0" applyFont="1" applyFill="1" applyBorder="1" applyAlignment="1">
      <alignment horizontal="center" vertical="center"/>
    </xf>
    <xf numFmtId="0" fontId="4" fillId="0" borderId="58" xfId="0" applyFont="1" applyFill="1" applyBorder="1" applyAlignment="1">
      <alignment horizontal="left" vertical="center"/>
    </xf>
    <xf numFmtId="0" fontId="4" fillId="0" borderId="59" xfId="0" applyFont="1" applyFill="1" applyBorder="1" applyAlignment="1">
      <alignment horizontal="left" vertical="center"/>
    </xf>
    <xf numFmtId="0" fontId="4" fillId="0" borderId="68" xfId="0" applyFont="1" applyFill="1" applyBorder="1" applyAlignment="1">
      <alignment horizontal="left" vertical="center"/>
    </xf>
    <xf numFmtId="49" fontId="16" fillId="0" borderId="0" xfId="0" applyNumberFormat="1" applyFont="1" applyAlignment="1">
      <alignment horizontal="center" vertical="center"/>
    </xf>
    <xf numFmtId="49" fontId="16" fillId="0" borderId="71" xfId="0" applyNumberFormat="1" applyFont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0" fontId="4" fillId="0" borderId="66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/>
    </xf>
    <xf numFmtId="0" fontId="4" fillId="0" borderId="70" xfId="0" applyFont="1" applyFill="1" applyBorder="1" applyAlignment="1">
      <alignment horizontal="left" vertical="center"/>
    </xf>
    <xf numFmtId="49" fontId="5" fillId="0" borderId="72" xfId="0" applyNumberFormat="1" applyFont="1" applyFill="1" applyBorder="1" applyAlignment="1">
      <alignment horizontal="center" vertical="center"/>
    </xf>
    <xf numFmtId="49" fontId="5" fillId="0" borderId="73" xfId="0" applyNumberFormat="1" applyFont="1" applyFill="1" applyBorder="1" applyAlignment="1">
      <alignment horizontal="center" vertical="center"/>
    </xf>
    <xf numFmtId="0" fontId="4" fillId="0" borderId="73" xfId="0" applyFont="1" applyFill="1" applyBorder="1" applyAlignment="1">
      <alignment horizontal="left" vertical="center"/>
    </xf>
    <xf numFmtId="0" fontId="4" fillId="0" borderId="74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/>
    </xf>
    <xf numFmtId="0" fontId="4" fillId="0" borderId="66" xfId="0" applyFont="1" applyFill="1" applyBorder="1" applyAlignment="1">
      <alignment vertical="center"/>
    </xf>
    <xf numFmtId="49" fontId="5" fillId="0" borderId="76" xfId="0" applyNumberFormat="1" applyFont="1" applyFill="1" applyBorder="1" applyAlignment="1">
      <alignment horizontal="center" vertical="center"/>
    </xf>
    <xf numFmtId="49" fontId="5" fillId="0" borderId="77" xfId="0" applyNumberFormat="1" applyFont="1" applyFill="1" applyBorder="1" applyAlignment="1">
      <alignment horizontal="center" vertical="center"/>
    </xf>
    <xf numFmtId="49" fontId="5" fillId="0" borderId="78" xfId="0" applyNumberFormat="1" applyFont="1" applyFill="1" applyBorder="1" applyAlignment="1">
      <alignment horizontal="center" vertical="center"/>
    </xf>
    <xf numFmtId="0" fontId="6" fillId="0" borderId="81" xfId="0" applyFont="1" applyFill="1" applyBorder="1" applyAlignment="1">
      <alignment horizontal="center" vertical="center"/>
    </xf>
    <xf numFmtId="0" fontId="6" fillId="0" borderId="82" xfId="0" applyFont="1" applyFill="1" applyBorder="1" applyAlignment="1">
      <alignment horizontal="center" vertical="center"/>
    </xf>
    <xf numFmtId="0" fontId="6" fillId="0" borderId="83" xfId="0" applyFont="1" applyFill="1" applyBorder="1" applyAlignment="1">
      <alignment horizontal="center" vertical="center"/>
    </xf>
    <xf numFmtId="49" fontId="5" fillId="0" borderId="80" xfId="0" applyNumberFormat="1" applyFont="1" applyFill="1" applyBorder="1" applyAlignment="1">
      <alignment horizontal="center" vertical="center"/>
    </xf>
    <xf numFmtId="49" fontId="5" fillId="0" borderId="85" xfId="0" applyNumberFormat="1" applyFont="1" applyFill="1" applyBorder="1" applyAlignment="1">
      <alignment horizontal="center" vertical="center"/>
    </xf>
    <xf numFmtId="49" fontId="7" fillId="0" borderId="67" xfId="0" applyNumberFormat="1" applyFont="1" applyFill="1" applyBorder="1" applyAlignment="1">
      <alignment horizontal="center" vertical="center"/>
    </xf>
    <xf numFmtId="49" fontId="7" fillId="0" borderId="57" xfId="0" applyNumberFormat="1" applyFont="1" applyFill="1" applyBorder="1" applyAlignment="1">
      <alignment horizontal="center" vertical="center"/>
    </xf>
    <xf numFmtId="49" fontId="7" fillId="0" borderId="58" xfId="0" applyNumberFormat="1" applyFont="1" applyFill="1" applyBorder="1" applyAlignment="1">
      <alignment horizontal="center" vertical="center"/>
    </xf>
    <xf numFmtId="49" fontId="7" fillId="0" borderId="59" xfId="0" applyNumberFormat="1" applyFont="1" applyFill="1" applyBorder="1" applyAlignment="1">
      <alignment horizontal="center" vertical="center"/>
    </xf>
    <xf numFmtId="49" fontId="7" fillId="0" borderId="68" xfId="0" applyNumberFormat="1" applyFont="1" applyFill="1" applyBorder="1" applyAlignment="1">
      <alignment horizontal="center" vertical="center"/>
    </xf>
    <xf numFmtId="0" fontId="0" fillId="0" borderId="61" xfId="0" applyBorder="1" applyAlignment="1">
      <alignment horizontal="left" vertical="center"/>
    </xf>
    <xf numFmtId="0" fontId="0" fillId="0" borderId="69" xfId="0" applyBorder="1" applyAlignment="1">
      <alignment horizontal="left" vertical="center"/>
    </xf>
    <xf numFmtId="49" fontId="5" fillId="0" borderId="67" xfId="0" applyNumberFormat="1" applyFont="1" applyFill="1" applyBorder="1" applyAlignment="1">
      <alignment horizontal="center" vertical="center"/>
    </xf>
    <xf numFmtId="49" fontId="5" fillId="0" borderId="57" xfId="0" applyNumberFormat="1" applyFont="1" applyFill="1" applyBorder="1" applyAlignment="1">
      <alignment horizontal="center" vertical="center"/>
    </xf>
    <xf numFmtId="0" fontId="4" fillId="0" borderId="58" xfId="0" applyFont="1" applyFill="1" applyBorder="1" applyAlignment="1">
      <alignment vertical="center" wrapText="1"/>
    </xf>
    <xf numFmtId="0" fontId="4" fillId="0" borderId="59" xfId="0" applyFont="1" applyFill="1" applyBorder="1" applyAlignment="1">
      <alignment vertical="center" wrapText="1"/>
    </xf>
    <xf numFmtId="0" fontId="4" fillId="0" borderId="68" xfId="0" applyFont="1" applyFill="1" applyBorder="1" applyAlignment="1">
      <alignment vertical="center" wrapText="1"/>
    </xf>
    <xf numFmtId="49" fontId="7" fillId="0" borderId="63" xfId="0" applyNumberFormat="1" applyFont="1" applyFill="1" applyBorder="1" applyAlignment="1">
      <alignment horizontal="center" vertical="center"/>
    </xf>
    <xf numFmtId="49" fontId="7" fillId="0" borderId="64" xfId="0" applyNumberFormat="1" applyFont="1" applyFill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9" fontId="0" fillId="0" borderId="27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29" xfId="0" applyNumberFormat="1" applyBorder="1" applyAlignment="1">
      <alignment horizontal="center" vertical="center"/>
    </xf>
    <xf numFmtId="49" fontId="0" fillId="0" borderId="30" xfId="0" applyNumberFormat="1" applyBorder="1" applyAlignment="1">
      <alignment horizontal="center" vertical="center"/>
    </xf>
    <xf numFmtId="49" fontId="0" fillId="0" borderId="31" xfId="0" applyNumberFormat="1" applyBorder="1" applyAlignment="1">
      <alignment horizontal="center" vertical="center"/>
    </xf>
    <xf numFmtId="49" fontId="0" fillId="0" borderId="32" xfId="0" applyNumberFormat="1" applyBorder="1" applyAlignment="1">
      <alignment horizontal="center" vertical="center"/>
    </xf>
    <xf numFmtId="49" fontId="0" fillId="0" borderId="33" xfId="0" applyNumberFormat="1" applyBorder="1" applyAlignment="1">
      <alignment horizontal="center" vertical="center"/>
    </xf>
    <xf numFmtId="49" fontId="0" fillId="0" borderId="34" xfId="0" applyNumberFormat="1" applyBorder="1" applyAlignment="1">
      <alignment horizontal="center" vertical="center"/>
    </xf>
    <xf numFmtId="49" fontId="0" fillId="0" borderId="35" xfId="0" applyNumberFormat="1" applyBorder="1" applyAlignment="1">
      <alignment horizontal="center" vertical="center"/>
    </xf>
    <xf numFmtId="49" fontId="0" fillId="0" borderId="36" xfId="0" applyNumberForma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FF99CC"/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600075</xdr:colOff>
      <xdr:row>0</xdr:row>
      <xdr:rowOff>85725</xdr:rowOff>
    </xdr:from>
    <xdr:to>
      <xdr:col>1</xdr:col>
      <xdr:colOff>866776</xdr:colOff>
      <xdr:row>3</xdr:row>
      <xdr:rowOff>189310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118B01D0-A757-4905-A89A-B1FB781315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23" t="26613" r="75366" b="16129"/>
        <a:stretch/>
      </xdr:blipFill>
      <xdr:spPr>
        <a:xfrm>
          <a:off x="600075" y="85725"/>
          <a:ext cx="1114426" cy="76081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0</xdr:row>
      <xdr:rowOff>57150</xdr:rowOff>
    </xdr:from>
    <xdr:to>
      <xdr:col>1</xdr:col>
      <xdr:colOff>742951</xdr:colOff>
      <xdr:row>3</xdr:row>
      <xdr:rowOff>160735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BF4CBF3-75A0-4EE7-A91E-24D358D232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23" t="26613" r="75366" b="16129"/>
        <a:stretch/>
      </xdr:blipFill>
      <xdr:spPr>
        <a:xfrm>
          <a:off x="476250" y="57150"/>
          <a:ext cx="1114426" cy="76081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552450</xdr:colOff>
      <xdr:row>0</xdr:row>
      <xdr:rowOff>38100</xdr:rowOff>
    </xdr:from>
    <xdr:to>
      <xdr:col>1</xdr:col>
      <xdr:colOff>819151</xdr:colOff>
      <xdr:row>3</xdr:row>
      <xdr:rowOff>141685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31FE7793-0A42-4212-A7A9-8A7F50D2BF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23" t="26613" r="75366" b="16129"/>
        <a:stretch/>
      </xdr:blipFill>
      <xdr:spPr>
        <a:xfrm>
          <a:off x="552450" y="38100"/>
          <a:ext cx="1114426" cy="76081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581024</xdr:colOff>
      <xdr:row>0</xdr:row>
      <xdr:rowOff>47625</xdr:rowOff>
    </xdr:from>
    <xdr:to>
      <xdr:col>1</xdr:col>
      <xdr:colOff>847725</xdr:colOff>
      <xdr:row>3</xdr:row>
      <xdr:rowOff>151210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CBA0D856-E58F-4C0C-B9C9-36874C72EA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23" t="26613" r="75366" b="16129"/>
        <a:stretch/>
      </xdr:blipFill>
      <xdr:spPr>
        <a:xfrm>
          <a:off x="581024" y="47625"/>
          <a:ext cx="1114426" cy="7608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0</xdr:row>
      <xdr:rowOff>66675</xdr:rowOff>
    </xdr:from>
    <xdr:to>
      <xdr:col>1</xdr:col>
      <xdr:colOff>800101</xdr:colOff>
      <xdr:row>3</xdr:row>
      <xdr:rowOff>170260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2B503B54-16DC-4D81-97B5-E782B64A59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23" t="26613" r="75366" b="16129"/>
        <a:stretch/>
      </xdr:blipFill>
      <xdr:spPr>
        <a:xfrm>
          <a:off x="533400" y="66675"/>
          <a:ext cx="1114426" cy="7608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514350</xdr:colOff>
      <xdr:row>0</xdr:row>
      <xdr:rowOff>38100</xdr:rowOff>
    </xdr:from>
    <xdr:to>
      <xdr:col>1</xdr:col>
      <xdr:colOff>781051</xdr:colOff>
      <xdr:row>3</xdr:row>
      <xdr:rowOff>141685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7C2CA1E6-DF36-48BE-8853-E805D08A23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23" t="26613" r="75366" b="16129"/>
        <a:stretch/>
      </xdr:blipFill>
      <xdr:spPr>
        <a:xfrm>
          <a:off x="514350" y="38100"/>
          <a:ext cx="1114426" cy="76081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47625</xdr:rowOff>
    </xdr:from>
    <xdr:to>
      <xdr:col>1</xdr:col>
      <xdr:colOff>752476</xdr:colOff>
      <xdr:row>3</xdr:row>
      <xdr:rowOff>151210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F2940803-DE2B-439F-B61F-E8697CBF8D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23" t="26613" r="75366" b="16129"/>
        <a:stretch/>
      </xdr:blipFill>
      <xdr:spPr>
        <a:xfrm>
          <a:off x="485775" y="47625"/>
          <a:ext cx="1114426" cy="7608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0</xdr:row>
      <xdr:rowOff>76200</xdr:rowOff>
    </xdr:from>
    <xdr:to>
      <xdr:col>1</xdr:col>
      <xdr:colOff>762001</xdr:colOff>
      <xdr:row>3</xdr:row>
      <xdr:rowOff>179785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CC297925-C109-4FDC-AECA-A3A2573ED7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23" t="26613" r="75366" b="16129"/>
        <a:stretch/>
      </xdr:blipFill>
      <xdr:spPr>
        <a:xfrm>
          <a:off x="495300" y="76200"/>
          <a:ext cx="1114426" cy="76081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0</xdr:row>
      <xdr:rowOff>47625</xdr:rowOff>
    </xdr:from>
    <xdr:to>
      <xdr:col>1</xdr:col>
      <xdr:colOff>800101</xdr:colOff>
      <xdr:row>3</xdr:row>
      <xdr:rowOff>151210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84D11455-49FB-4AAB-8B95-FF69C18572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23" t="26613" r="75366" b="16129"/>
        <a:stretch/>
      </xdr:blipFill>
      <xdr:spPr>
        <a:xfrm>
          <a:off x="533400" y="47625"/>
          <a:ext cx="1114426" cy="76081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561975</xdr:colOff>
      <xdr:row>0</xdr:row>
      <xdr:rowOff>57150</xdr:rowOff>
    </xdr:from>
    <xdr:to>
      <xdr:col>1</xdr:col>
      <xdr:colOff>828676</xdr:colOff>
      <xdr:row>3</xdr:row>
      <xdr:rowOff>160735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83DBD6DD-07E2-48A7-9FE4-0582E0540A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23" t="26613" r="75366" b="16129"/>
        <a:stretch/>
      </xdr:blipFill>
      <xdr:spPr>
        <a:xfrm>
          <a:off x="561975" y="57150"/>
          <a:ext cx="1114426" cy="76081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57150</xdr:rowOff>
    </xdr:from>
    <xdr:to>
      <xdr:col>1</xdr:col>
      <xdr:colOff>676276</xdr:colOff>
      <xdr:row>3</xdr:row>
      <xdr:rowOff>160735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48E719CB-3756-4B4C-9A81-F2977285B6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23" t="26613" r="75366" b="16129"/>
        <a:stretch/>
      </xdr:blipFill>
      <xdr:spPr>
        <a:xfrm>
          <a:off x="409575" y="57150"/>
          <a:ext cx="1114426" cy="76081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0</xdr:row>
      <xdr:rowOff>28575</xdr:rowOff>
    </xdr:from>
    <xdr:to>
      <xdr:col>1</xdr:col>
      <xdr:colOff>638176</xdr:colOff>
      <xdr:row>3</xdr:row>
      <xdr:rowOff>132160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E2446170-543F-460B-A5DF-2AC28EB409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23" t="26613" r="75366" b="16129"/>
        <a:stretch/>
      </xdr:blipFill>
      <xdr:spPr>
        <a:xfrm>
          <a:off x="371475" y="28575"/>
          <a:ext cx="1114426" cy="7608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6E733-FEA8-45F0-8CD1-62BC5DB2D5AF}">
  <dimension ref="A1:O29"/>
  <sheetViews>
    <sheetView topLeftCell="A19" workbookViewId="0">
      <selection activeCell="N29" sqref="N29"/>
    </sheetView>
  </sheetViews>
  <sheetFormatPr defaultColWidth="9" defaultRowHeight="16.5" customHeight="1"/>
  <cols>
    <col min="1" max="1" width="14.375" style="1" customWidth="1"/>
    <col min="2" max="2" width="18.5" style="2" customWidth="1"/>
    <col min="3" max="15" width="14" style="1" customWidth="1"/>
    <col min="16" max="16" width="12.875" style="1" bestFit="1" customWidth="1"/>
    <col min="17" max="16384" width="9" style="1"/>
  </cols>
  <sheetData>
    <row r="1" spans="1:15" s="58" customFormat="1" ht="26.25">
      <c r="A1" s="131" t="s">
        <v>145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</row>
    <row r="2" spans="1:15" s="58" customFormat="1">
      <c r="A2" s="128" t="s">
        <v>0</v>
      </c>
      <c r="B2" s="129"/>
      <c r="C2" s="76" t="s">
        <v>1</v>
      </c>
      <c r="D2" s="76" t="s">
        <v>2</v>
      </c>
      <c r="E2" s="76" t="s">
        <v>3</v>
      </c>
      <c r="F2" s="76" t="s">
        <v>4</v>
      </c>
      <c r="G2" s="76" t="s">
        <v>5</v>
      </c>
      <c r="H2" s="76" t="s">
        <v>6</v>
      </c>
      <c r="I2" s="76" t="s">
        <v>7</v>
      </c>
      <c r="J2" s="76" t="s">
        <v>8</v>
      </c>
      <c r="K2" s="76" t="s">
        <v>9</v>
      </c>
      <c r="L2" s="76" t="s">
        <v>10</v>
      </c>
      <c r="M2" s="76" t="s">
        <v>11</v>
      </c>
      <c r="N2" s="76" t="s">
        <v>12</v>
      </c>
      <c r="O2" s="77" t="s">
        <v>13</v>
      </c>
    </row>
    <row r="3" spans="1:15" s="58" customFormat="1" ht="30" customHeight="1">
      <c r="A3" s="130" t="s">
        <v>26</v>
      </c>
      <c r="B3" s="92" t="s">
        <v>27</v>
      </c>
      <c r="C3" s="82">
        <f>SUMIF('3. 출납부 1월'!B7:B25,"회비 CMS",'3. 출납부 1월'!D7:D25)</f>
        <v>0</v>
      </c>
      <c r="D3" s="82">
        <f>SUMIF('3. 출납부 2월'!B7:B25,"회비 CMS",'3. 출납부 2월'!D7:D25)</f>
        <v>0</v>
      </c>
      <c r="E3" s="82">
        <f>SUMIF('3. 출납부 3월'!B7:B25,"회비 CMS",'3. 출납부 3월'!D7:D25)</f>
        <v>0</v>
      </c>
      <c r="F3" s="82">
        <f>SUMIF('3. 출납부 4월'!B7:B25,"회비 CMS",'3. 출납부 4월'!D7:D25)</f>
        <v>0</v>
      </c>
      <c r="G3" s="82">
        <f>SUMIF('3. 출납부 5월'!B7:B25,"회비 CMS",'3. 출납부 5월'!D7:D25)</f>
        <v>0</v>
      </c>
      <c r="H3" s="82">
        <f>SUMIF('3. 출납부 6월'!B7:B25,"회비 CMS",'3. 출납부 6월'!D7:D25)</f>
        <v>0</v>
      </c>
      <c r="I3" s="82">
        <f>SUMIF('3. 출납부 7월'!B7:B25,"회비 CMS",'3. 출납부 7월'!D7:D25)</f>
        <v>0</v>
      </c>
      <c r="J3" s="82">
        <f>SUMIF('3. 출납부 8월'!B7:B25,"회비 CMS",'3. 출납부 8월'!D7:D25)</f>
        <v>0</v>
      </c>
      <c r="K3" s="82">
        <f>SUMIF('3. 출납부 9월'!B7:B25,"회비 CMS",'3. 출납부 9월'!D7:D25)</f>
        <v>0</v>
      </c>
      <c r="L3" s="82">
        <f>SUMIF('3. 출납부 10월'!B7:B25,"회비 CMS",'3. 출납부 10월'!D7:D25)</f>
        <v>0</v>
      </c>
      <c r="M3" s="82">
        <f>SUMIF('3. 출납부 11월'!B7:B25,"회비 CMS",'3. 출납부 11월'!D7:D25)</f>
        <v>0</v>
      </c>
      <c r="N3" s="82">
        <f>SUMIF('3. 출납부 12월'!B7:B25,"회비 CMS",'3. 출납부 12월'!D7:D25)</f>
        <v>0</v>
      </c>
      <c r="O3" s="83">
        <f>SUM(C3:N3)</f>
        <v>0</v>
      </c>
    </row>
    <row r="4" spans="1:15" s="58" customFormat="1" ht="30" customHeight="1">
      <c r="A4" s="130"/>
      <c r="B4" s="92" t="s">
        <v>28</v>
      </c>
      <c r="C4" s="82">
        <f>SUMIF('3. 출납부 1월'!B7:B25,"회비 현금",'3. 출납부 1월'!D7:D25)</f>
        <v>0</v>
      </c>
      <c r="D4" s="82">
        <f>SUMIF('3. 출납부 2월'!B7:B25,"회비 현금",'3. 출납부 2월'!D7:D25)</f>
        <v>0</v>
      </c>
      <c r="E4" s="82">
        <f>SUMIF('3. 출납부 3월'!B7:B25,"회비 현금",'3. 출납부 3월'!D7:D25)</f>
        <v>0</v>
      </c>
      <c r="F4" s="82">
        <f>SUMIF('3. 출납부 4월'!B7:B25,"회비 현금",'3. 출납부 4월'!D7:D25)</f>
        <v>0</v>
      </c>
      <c r="G4" s="82">
        <f>SUMIF('3. 출납부 5월'!B7:B25,"회비 현금",'3. 출납부 5월'!D7:D25)</f>
        <v>0</v>
      </c>
      <c r="H4" s="82">
        <f>SUMIF('3. 출납부 6월'!B7:B25,"회비 현금",'3. 출납부 6월'!D7:D25)</f>
        <v>0</v>
      </c>
      <c r="I4" s="82">
        <f>SUMIF('3. 출납부 7월'!B7:B25,"회비 현금",'3. 출납부 7월'!D7:D25)</f>
        <v>0</v>
      </c>
      <c r="J4" s="82">
        <f>SUMIF('3. 출납부 8월'!B7:B25,"회비 현금",'3. 출납부 8월'!D7:D25)</f>
        <v>0</v>
      </c>
      <c r="K4" s="82">
        <f>SUMIF('3. 출납부 9월'!B7:B25,"회비 현금",'3. 출납부 9월'!D7:D25)</f>
        <v>0</v>
      </c>
      <c r="L4" s="82">
        <f>SUMIF('3. 출납부 10월'!B7:B25,"회비 현금",'3. 출납부 10월'!D7:D25)</f>
        <v>0</v>
      </c>
      <c r="M4" s="82">
        <f>SUMIF('3. 출납부 11월'!B7:B25,"회비 현금",'3. 출납부 11월'!D7:D25)</f>
        <v>0</v>
      </c>
      <c r="N4" s="82">
        <f>SUMIF('3. 출납부 12월'!B7:B25,"회비 현금",'3. 출납부 12월'!D7:D25)</f>
        <v>0</v>
      </c>
      <c r="O4" s="83">
        <f t="shared" ref="O4:O9" si="0">SUM(C4:N4)</f>
        <v>0</v>
      </c>
    </row>
    <row r="5" spans="1:15" s="58" customFormat="1" ht="30" customHeight="1">
      <c r="A5" s="130" t="s">
        <v>24</v>
      </c>
      <c r="B5" s="92" t="s">
        <v>29</v>
      </c>
      <c r="C5" s="82">
        <f>SUMIF('3. 출납부 1월'!B7:B25,"기부 지구가족",'3. 출납부 1월'!D7:D25)</f>
        <v>0</v>
      </c>
      <c r="D5" s="82">
        <f>SUMIF('3. 출납부 2월'!B7:B25,"기부 지구가족",'3. 출납부 2월'!D7:D25)</f>
        <v>0</v>
      </c>
      <c r="E5" s="82">
        <f>SUMIF('3. 출납부 3월'!B7:B25,"기부 지구가족",'3. 출납부 3월'!D7:D25)</f>
        <v>0</v>
      </c>
      <c r="F5" s="82">
        <f>SUMIF('3. 출납부 4월'!B7:B25,"기부 지구가족",'3. 출납부 4월'!D7:D25)</f>
        <v>0</v>
      </c>
      <c r="G5" s="82">
        <f>SUMIF('3. 출납부 5월'!B7:B25,"기부 지구가족",'3. 출납부 5월'!D7:D25)</f>
        <v>0</v>
      </c>
      <c r="H5" s="82">
        <f>SUMIF('3. 출납부 6월'!B7:B25,"기부 지구가족",'3. 출납부 6월'!D7:D25)</f>
        <v>0</v>
      </c>
      <c r="I5" s="82">
        <f>SUMIF('3. 출납부 7월'!B7:B25,"기부 지구가족",'3. 출납부 7월'!D7:D25)</f>
        <v>0</v>
      </c>
      <c r="J5" s="82">
        <f>SUMIF('3. 출납부 8월'!B7:B25,"기부 지구가족",'3. 출납부 8월'!D7:D25)</f>
        <v>0</v>
      </c>
      <c r="K5" s="82">
        <f>SUMIF('3. 출납부 9월'!B7:B25,"기부 지구가족",'3. 출납부 9월'!D7:D25)</f>
        <v>0</v>
      </c>
      <c r="L5" s="82">
        <f>SUMIF('3. 출납부 10월'!B7:B25,"기부 지구가족",'3. 출납부 10월'!D7:D25)</f>
        <v>0</v>
      </c>
      <c r="M5" s="82">
        <f>SUMIF('3. 출납부 11월'!B7:B25,"기부 지구가족",'3. 출납부 11월'!D7:D25)</f>
        <v>0</v>
      </c>
      <c r="N5" s="82">
        <f>SUMIF('3. 출납부 12월'!B7:B25,"기부 지구가족",'3. 출납부 12월'!D7:D25)</f>
        <v>0</v>
      </c>
      <c r="O5" s="83">
        <f t="shared" si="0"/>
        <v>0</v>
      </c>
    </row>
    <row r="6" spans="1:15" s="58" customFormat="1" ht="30" customHeight="1">
      <c r="A6" s="130"/>
      <c r="B6" s="92" t="s">
        <v>30</v>
      </c>
      <c r="C6" s="82">
        <f>SUMIF('3. 출납부 1월'!B7:B25,"기부 개인",'3. 출납부 1월'!D7:D25)</f>
        <v>0</v>
      </c>
      <c r="D6" s="82">
        <f>SUMIF('3. 출납부 2월'!B7:B25,"기부 개인",'3. 출납부 1월'!D7:D25)</f>
        <v>0</v>
      </c>
      <c r="E6" s="82">
        <f>SUMIF('3. 출납부 3월'!B7:B25,"기부 개인",'3. 출납부 3월'!D7:D25)</f>
        <v>0</v>
      </c>
      <c r="F6" s="82">
        <f>SUMIF('3. 출납부 4월'!B7:B25,"기부 개인",'3. 출납부 4월'!D7:D25)</f>
        <v>0</v>
      </c>
      <c r="G6" s="82">
        <f>SUMIF('3. 출납부 5월'!B7:B25,"기부 개인",'3. 출납부 5월'!D7:D25)</f>
        <v>0</v>
      </c>
      <c r="H6" s="82">
        <f>SUMIF('3. 출납부 6월'!B7:B25,"기부 개인",'3. 출납부 6월'!D7:D25)</f>
        <v>0</v>
      </c>
      <c r="I6" s="82">
        <f>SUMIF('3. 출납부 7월'!B7:B25,"기부 개인",'3. 출납부 7월'!D7:D25)</f>
        <v>0</v>
      </c>
      <c r="J6" s="82">
        <f>SUMIF('3. 출납부 8월'!B7:B25,"기부 개인",'3. 출납부 8월'!D7:D25)</f>
        <v>0</v>
      </c>
      <c r="K6" s="82">
        <f>SUMIF('3. 출납부 9월'!B7:B25,"기부 개인",'3. 출납부 9월'!D7:D25)</f>
        <v>0</v>
      </c>
      <c r="L6" s="82">
        <f>SUMIF('3. 출납부 10월'!B7:B25,"기부 개인",'3. 출납부 10월'!D7:D25)</f>
        <v>0</v>
      </c>
      <c r="M6" s="82">
        <f>SUMIF('3. 출납부 11월'!B7:B25,"기부 개인",'3. 출납부 11월'!D7:D25)</f>
        <v>0</v>
      </c>
      <c r="N6" s="82">
        <f>SUMIF('3. 출납부 12월'!B7:B25,"기부 개인",'3. 출납부 12월'!D7:D25)</f>
        <v>0</v>
      </c>
      <c r="O6" s="83">
        <f t="shared" si="0"/>
        <v>0</v>
      </c>
    </row>
    <row r="7" spans="1:15" s="58" customFormat="1" ht="30" customHeight="1">
      <c r="A7" s="130"/>
      <c r="B7" s="92" t="s">
        <v>31</v>
      </c>
      <c r="C7" s="82">
        <f>SUMIF('3. 출납부 1월'!B7:B25,"기부 단체",'3. 출납부 1월'!D7:D25)</f>
        <v>0</v>
      </c>
      <c r="D7" s="82">
        <f>SUMIF('3. 출납부 2월'!B7:B25,"기부 단체",'3. 출납부 2월'!D7:D25)</f>
        <v>0</v>
      </c>
      <c r="E7" s="82">
        <f>SUMIF('3. 출납부 3월'!B7:B25,"기부 단체",'3. 출납부 3월'!D7:D25)</f>
        <v>0</v>
      </c>
      <c r="F7" s="82">
        <f>SUMIF('3. 출납부 4월'!B7:B25,"기부 단체",'3. 출납부 4월'!D7:D25)</f>
        <v>0</v>
      </c>
      <c r="G7" s="82">
        <f>SUMIF('3. 출납부 5월'!B7:B25,"기부 단체",'3. 출납부 5월'!D7:D25)</f>
        <v>0</v>
      </c>
      <c r="H7" s="82">
        <f>SUMIF('3. 출납부 6월'!B7:B25,"기부 단체",'3. 출납부 6월'!D7:D25)</f>
        <v>0</v>
      </c>
      <c r="I7" s="82">
        <f>SUMIF('3. 출납부 7월'!B7:B25,"기부 단체",'3. 출납부 7월'!D7:D25)</f>
        <v>0</v>
      </c>
      <c r="J7" s="82">
        <f>SUMIF('3. 출납부 8월'!B7:B25,"기부 단체",'3. 출납부 8월'!D7:D25)</f>
        <v>0</v>
      </c>
      <c r="K7" s="82">
        <f>SUMIF('3. 출납부 9월'!B7:B25,"기부 단체",'3. 출납부 9월'!D7:D25)</f>
        <v>0</v>
      </c>
      <c r="L7" s="82">
        <f>SUMIF('3. 출납부 10월'!B7:B25,"기부 단체",'3. 출납부 10월'!D7:D25)</f>
        <v>0</v>
      </c>
      <c r="M7" s="82">
        <f>SUMIF('3. 출납부 11월'!B7:B25,"기부 단체",'3. 출납부 11월'!D7:D25)</f>
        <v>0</v>
      </c>
      <c r="N7" s="82">
        <f>SUMIF('3. 출납부 12월'!B7:B25,"기부 단체",'3. 출납부 12월'!D7:D25)</f>
        <v>0</v>
      </c>
      <c r="O7" s="83">
        <f t="shared" si="0"/>
        <v>0</v>
      </c>
    </row>
    <row r="8" spans="1:15" s="58" customFormat="1" ht="30" customHeight="1">
      <c r="A8" s="130" t="s">
        <v>32</v>
      </c>
      <c r="B8" s="92" t="s">
        <v>33</v>
      </c>
      <c r="C8" s="82">
        <f>SUMIF('3. 출납부 1월'!B7:B25,"기타 이자",'3. 출납부 1월'!D7:D25)</f>
        <v>0</v>
      </c>
      <c r="D8" s="82">
        <f>SUMIF('3. 출납부 2월'!B7:B25,"기타 이자",'3. 출납부 2월'!D7:D25)</f>
        <v>0</v>
      </c>
      <c r="E8" s="82">
        <f>SUMIF('3. 출납부 3월'!B7:B25,"기타 이자",'3. 출납부 3월'!D7:D25)</f>
        <v>0</v>
      </c>
      <c r="F8" s="82">
        <f>SUMIF('3. 출납부 4월'!B7:B25,"기타 이자",'3. 출납부 4월'!D7:D25)</f>
        <v>0</v>
      </c>
      <c r="G8" s="82">
        <f>SUMIF('3. 출납부 5월'!B7:B25,"기타 이자",'3. 출납부 5월'!D7:D25)</f>
        <v>0</v>
      </c>
      <c r="H8" s="82">
        <f>SUMIF('3. 출납부 6월'!B7:B25,"기타 이자",'3. 출납부 6월'!D7:D25)</f>
        <v>0</v>
      </c>
      <c r="I8" s="82">
        <f>SUMIF('3. 출납부 7월'!B7:B25,"기타 이자",'3. 출납부 7월'!D7:D25)</f>
        <v>0</v>
      </c>
      <c r="J8" s="82">
        <f>SUMIF('3. 출납부 8월'!B7:B25,"기타 이자",'3. 출납부 8월'!D7:D25)</f>
        <v>0</v>
      </c>
      <c r="K8" s="82">
        <f>SUMIF('3. 출납부 9월'!B7:B25,"기타 이자",'3. 출납부 9월'!D7:D25)</f>
        <v>0</v>
      </c>
      <c r="L8" s="82">
        <f>SUMIF('3. 출납부 10월'!B7:B25,"기타 이자",'3. 출납부 10월'!D7:D25)</f>
        <v>0</v>
      </c>
      <c r="M8" s="82">
        <f>SUMIF('3. 출납부 11월'!B7:B25,"기타 이자",'3. 출납부 11월'!D7:D25)</f>
        <v>0</v>
      </c>
      <c r="N8" s="82">
        <f>SUMIF('3. 출납부 12월'!B7:B25,"기타 이자",'3. 출납부 12월'!D7:D25)</f>
        <v>0</v>
      </c>
      <c r="O8" s="83">
        <f t="shared" si="0"/>
        <v>0</v>
      </c>
    </row>
    <row r="9" spans="1:15" s="58" customFormat="1" ht="30" customHeight="1">
      <c r="A9" s="130"/>
      <c r="B9" s="92" t="s">
        <v>25</v>
      </c>
      <c r="C9" s="82">
        <f>SUMIF('3. 출납부 1월'!B7:B25,"기타 기타",'3. 출납부 1월'!D7:D25)</f>
        <v>0</v>
      </c>
      <c r="D9" s="82">
        <f>SUMIF('3. 출납부 2월'!B7:B25,"기타 기타",'3. 출납부 2월'!D7:D25)</f>
        <v>0</v>
      </c>
      <c r="E9" s="82">
        <f>SUMIF('3. 출납부 3월'!B7:B25,"기타 기타",'3. 출납부 3월'!D7:D25)</f>
        <v>0</v>
      </c>
      <c r="F9" s="82">
        <f>SUMIF('3. 출납부 4월'!B7:B25,"기타 기타",'3. 출납부 4월'!D7:D25)</f>
        <v>0</v>
      </c>
      <c r="G9" s="82">
        <f>SUMIF('3. 출납부 5월'!B7:B25,"기타 기타",'3. 출납부 5월'!D7:D25)</f>
        <v>0</v>
      </c>
      <c r="H9" s="82">
        <f>SUMIF('3. 출납부 6월'!B7:B25,"기타 기타",'3. 출납부 6월'!D7:D25)</f>
        <v>0</v>
      </c>
      <c r="I9" s="82">
        <f>SUMIF('3. 출납부 7월'!B7:B25,"기타 기타",'3. 출납부 7월'!D7:D25)</f>
        <v>0</v>
      </c>
      <c r="J9" s="82">
        <f>SUMIF('3. 출납부 8월'!B7:B25,"기타 기타",'3. 출납부 8월'!D7:D25)</f>
        <v>0</v>
      </c>
      <c r="K9" s="82">
        <f>SUMIF('3. 출납부 9월'!B7:B25,"기타 기타",'3. 출납부 9월'!D7:D25)</f>
        <v>0</v>
      </c>
      <c r="L9" s="82">
        <f>SUMIF('3. 출납부 10월'!B7:B25,"기타 기타",'3. 출납부 10월'!D7:D25)</f>
        <v>0</v>
      </c>
      <c r="M9" s="82">
        <f>SUMIF('3. 출납부 11월'!B7:B25,"기타 기타",'3. 출납부 11월'!D7:D25)</f>
        <v>0</v>
      </c>
      <c r="N9" s="82">
        <f>SUMIF('3. 출납부 12월'!B7:B25,"기타 기타",'3. 출납부 12월'!D7:D25)</f>
        <v>0</v>
      </c>
      <c r="O9" s="83">
        <f t="shared" si="0"/>
        <v>0</v>
      </c>
    </row>
    <row r="10" spans="1:15" s="58" customFormat="1" ht="30" customHeight="1">
      <c r="A10" s="65" t="s">
        <v>107</v>
      </c>
      <c r="B10" s="59"/>
      <c r="C10" s="60">
        <f>SUM(C3:C9)</f>
        <v>0</v>
      </c>
      <c r="D10" s="60">
        <f t="shared" ref="D10:O10" si="1">SUM(D3:D9)</f>
        <v>0</v>
      </c>
      <c r="E10" s="60">
        <f t="shared" si="1"/>
        <v>0</v>
      </c>
      <c r="F10" s="60">
        <f t="shared" si="1"/>
        <v>0</v>
      </c>
      <c r="G10" s="60">
        <f t="shared" si="1"/>
        <v>0</v>
      </c>
      <c r="H10" s="60">
        <f t="shared" si="1"/>
        <v>0</v>
      </c>
      <c r="I10" s="60">
        <f t="shared" si="1"/>
        <v>0</v>
      </c>
      <c r="J10" s="60">
        <f t="shared" si="1"/>
        <v>0</v>
      </c>
      <c r="K10" s="60">
        <f t="shared" si="1"/>
        <v>0</v>
      </c>
      <c r="L10" s="60">
        <f t="shared" si="1"/>
        <v>0</v>
      </c>
      <c r="M10" s="60">
        <f t="shared" si="1"/>
        <v>0</v>
      </c>
      <c r="N10" s="60">
        <f t="shared" si="1"/>
        <v>0</v>
      </c>
      <c r="O10" s="60">
        <f t="shared" si="1"/>
        <v>0</v>
      </c>
    </row>
    <row r="11" spans="1:15" s="58" customFormat="1" ht="30" customHeight="1">
      <c r="A11" s="61"/>
      <c r="B11" s="62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</row>
    <row r="12" spans="1:15" s="58" customFormat="1" ht="26.25" customHeight="1">
      <c r="A12" s="134" t="s">
        <v>162</v>
      </c>
      <c r="B12" s="134"/>
      <c r="C12" s="134"/>
      <c r="D12" s="134"/>
      <c r="E12" s="134"/>
      <c r="F12" s="134"/>
      <c r="G12" s="134"/>
      <c r="H12" s="134"/>
      <c r="I12" s="134"/>
      <c r="J12" s="134"/>
      <c r="K12" s="134"/>
      <c r="L12" s="134"/>
      <c r="M12" s="134"/>
      <c r="N12" s="134"/>
      <c r="O12" s="134"/>
    </row>
    <row r="13" spans="1:15" s="58" customFormat="1">
      <c r="A13" s="128" t="s">
        <v>0</v>
      </c>
      <c r="B13" s="129"/>
      <c r="C13" s="76" t="s">
        <v>1</v>
      </c>
      <c r="D13" s="76" t="s">
        <v>2</v>
      </c>
      <c r="E13" s="76" t="s">
        <v>3</v>
      </c>
      <c r="F13" s="76" t="s">
        <v>4</v>
      </c>
      <c r="G13" s="76" t="s">
        <v>5</v>
      </c>
      <c r="H13" s="76" t="s">
        <v>6</v>
      </c>
      <c r="I13" s="76" t="s">
        <v>7</v>
      </c>
      <c r="J13" s="76" t="s">
        <v>8</v>
      </c>
      <c r="K13" s="76" t="s">
        <v>9</v>
      </c>
      <c r="L13" s="76" t="s">
        <v>10</v>
      </c>
      <c r="M13" s="76" t="s">
        <v>11</v>
      </c>
      <c r="N13" s="76" t="s">
        <v>12</v>
      </c>
      <c r="O13" s="77" t="s">
        <v>13</v>
      </c>
    </row>
    <row r="14" spans="1:15" s="58" customFormat="1" ht="30" customHeight="1">
      <c r="A14" s="133" t="s">
        <v>34</v>
      </c>
      <c r="B14" s="93" t="s">
        <v>35</v>
      </c>
      <c r="C14" s="84">
        <f>SUM('2.양식_결산표(사업비내역)'!B3,'2.양식_결산표(사업비내역)'!B6,'2.양식_결산표(사업비내역)'!B9,'2.양식_결산표(사업비내역)'!B12,'2.양식_결산표(사업비내역)'!B15)</f>
        <v>0</v>
      </c>
      <c r="D14" s="84">
        <f>SUM('2.양식_결산표(사업비내역)'!C3,'2.양식_결산표(사업비내역)'!C6,'2.양식_결산표(사업비내역)'!C9,'2.양식_결산표(사업비내역)'!C12,'2.양식_결산표(사업비내역)'!C15)</f>
        <v>0</v>
      </c>
      <c r="E14" s="84">
        <f>SUM('2.양식_결산표(사업비내역)'!D3,'2.양식_결산표(사업비내역)'!D6,'2.양식_결산표(사업비내역)'!D9,'2.양식_결산표(사업비내역)'!D12,'2.양식_결산표(사업비내역)'!D15)</f>
        <v>0</v>
      </c>
      <c r="F14" s="84">
        <f>SUM('2.양식_결산표(사업비내역)'!E3,'2.양식_결산표(사업비내역)'!E6,'2.양식_결산표(사업비내역)'!E9,'2.양식_결산표(사업비내역)'!E12,'2.양식_결산표(사업비내역)'!E15)</f>
        <v>0</v>
      </c>
      <c r="G14" s="84">
        <f>SUM('2.양식_결산표(사업비내역)'!F3,'2.양식_결산표(사업비내역)'!F6,'2.양식_결산표(사업비내역)'!F9,'2.양식_결산표(사업비내역)'!F12,'2.양식_결산표(사업비내역)'!F15)</f>
        <v>0</v>
      </c>
      <c r="H14" s="84">
        <f>SUM('2.양식_결산표(사업비내역)'!G3,'2.양식_결산표(사업비내역)'!G6,'2.양식_결산표(사업비내역)'!G9,'2.양식_결산표(사업비내역)'!G12,'2.양식_결산표(사업비내역)'!G15)</f>
        <v>0</v>
      </c>
      <c r="I14" s="84">
        <f ca="1">SUM('2.양식_결산표(사업비내역)'!H3,'2.양식_결산표(사업비내역)'!H6,'2.양식_결산표(사업비내역)'!H9,'2.양식_결산표(사업비내역)'!H12,'2.양식_결산표(사업비내역)'!H15)</f>
        <v>0</v>
      </c>
      <c r="J14" s="84">
        <f>SUM('2.양식_결산표(사업비내역)'!I3,'2.양식_결산표(사업비내역)'!I6,'2.양식_결산표(사업비내역)'!I9,'2.양식_결산표(사업비내역)'!I12,'2.양식_결산표(사업비내역)'!I15)</f>
        <v>0</v>
      </c>
      <c r="K14" s="84">
        <f>SUM('2.양식_결산표(사업비내역)'!J3,'2.양식_결산표(사업비내역)'!J6,'2.양식_결산표(사업비내역)'!J9,'2.양식_결산표(사업비내역)'!J12,'2.양식_결산표(사업비내역)'!J15)</f>
        <v>0</v>
      </c>
      <c r="L14" s="84">
        <f>SUM('2.양식_결산표(사업비내역)'!K3,'2.양식_결산표(사업비내역)'!K6,'2.양식_결산표(사업비내역)'!K9,'2.양식_결산표(사업비내역)'!K12,'2.양식_결산표(사업비내역)'!K15)</f>
        <v>0</v>
      </c>
      <c r="M14" s="84">
        <f ca="1">SUM('2.양식_결산표(사업비내역)'!L3,'2.양식_결산표(사업비내역)'!L6,'2.양식_결산표(사업비내역)'!L9,'2.양식_결산표(사업비내역)'!L12,'2.양식_결산표(사업비내역)'!L15)</f>
        <v>0</v>
      </c>
      <c r="N14" s="84">
        <f>SUM('2.양식_결산표(사업비내역)'!M3,'2.양식_결산표(사업비내역)'!M6,'2.양식_결산표(사업비내역)'!M9,'2.양식_결산표(사업비내역)'!M12,'2.양식_결산표(사업비내역)'!M15)</f>
        <v>0</v>
      </c>
      <c r="O14" s="85"/>
    </row>
    <row r="15" spans="1:15" s="58" customFormat="1" ht="30" customHeight="1">
      <c r="A15" s="133"/>
      <c r="B15" s="92" t="s">
        <v>36</v>
      </c>
      <c r="C15" s="86">
        <f>SUM('2.양식_결산표(사업비내역)'!B4,'2.양식_결산표(사업비내역)'!B7,'2.양식_결산표(사업비내역)'!B10,'2.양식_결산표(사업비내역)'!B13,'2.양식_결산표(사업비내역)'!B16)</f>
        <v>300000</v>
      </c>
      <c r="D15" s="86">
        <f>SUM('2.양식_결산표(사업비내역)'!C4,'2.양식_결산표(사업비내역)'!C7,'2.양식_결산표(사업비내역)'!C10,'2.양식_결산표(사업비내역)'!C13,'2.양식_결산표(사업비내역)'!C16)</f>
        <v>0</v>
      </c>
      <c r="E15" s="86">
        <f ca="1">SUM('2.양식_결산표(사업비내역)'!D4,'2.양식_결산표(사업비내역)'!D7,'2.양식_결산표(사업비내역)'!D10,'2.양식_결산표(사업비내역)'!D13,'2.양식_결산표(사업비내역)'!D16)</f>
        <v>0</v>
      </c>
      <c r="F15" s="86">
        <f>SUM('2.양식_결산표(사업비내역)'!E4,'2.양식_결산표(사업비내역)'!E7,'2.양식_결산표(사업비내역)'!E10,'2.양식_결산표(사업비내역)'!E13,'2.양식_결산표(사업비내역)'!E16)</f>
        <v>0</v>
      </c>
      <c r="G15" s="86">
        <f>SUM('2.양식_결산표(사업비내역)'!F4,'2.양식_결산표(사업비내역)'!F7,'2.양식_결산표(사업비내역)'!F10,'2.양식_결산표(사업비내역)'!F13,'2.양식_결산표(사업비내역)'!F16)</f>
        <v>0</v>
      </c>
      <c r="H15" s="86">
        <f>SUM('2.양식_결산표(사업비내역)'!G4,'2.양식_결산표(사업비내역)'!G7,'2.양식_결산표(사업비내역)'!G10,'2.양식_결산표(사업비내역)'!G13,'2.양식_결산표(사업비내역)'!G16)</f>
        <v>0</v>
      </c>
      <c r="I15" s="86">
        <f>SUM('2.양식_결산표(사업비내역)'!H4,'2.양식_결산표(사업비내역)'!H7,'2.양식_결산표(사업비내역)'!H10,'2.양식_결산표(사업비내역)'!H13,'2.양식_결산표(사업비내역)'!H16)</f>
        <v>0</v>
      </c>
      <c r="J15" s="86">
        <f>SUM('2.양식_결산표(사업비내역)'!I4,'2.양식_결산표(사업비내역)'!I7,'2.양식_결산표(사업비내역)'!I10,'2.양식_결산표(사업비내역)'!I13,'2.양식_결산표(사업비내역)'!I16)</f>
        <v>0</v>
      </c>
      <c r="K15" s="86">
        <f>SUM('2.양식_결산표(사업비내역)'!J4,'2.양식_결산표(사업비내역)'!J7,'2.양식_결산표(사업비내역)'!J10,'2.양식_결산표(사업비내역)'!J13,'2.양식_결산표(사업비내역)'!J16)</f>
        <v>0</v>
      </c>
      <c r="L15" s="86">
        <f>SUM('2.양식_결산표(사업비내역)'!K4,'2.양식_결산표(사업비내역)'!K7,'2.양식_결산표(사업비내역)'!K10,'2.양식_결산표(사업비내역)'!K13,'2.양식_결산표(사업비내역)'!K16)</f>
        <v>0</v>
      </c>
      <c r="M15" s="86">
        <f>SUM('2.양식_결산표(사업비내역)'!L4,'2.양식_결산표(사업비내역)'!L7,'2.양식_결산표(사업비내역)'!L10,'2.양식_결산표(사업비내역)'!L13,'2.양식_결산표(사업비내역)'!L16)</f>
        <v>0</v>
      </c>
      <c r="N15" s="86">
        <f>SUM('2.양식_결산표(사업비내역)'!M4,'2.양식_결산표(사업비내역)'!M7,'2.양식_결산표(사업비내역)'!M10,'2.양식_결산표(사업비내역)'!M13,'2.양식_결산표(사업비내역)'!M16)</f>
        <v>0</v>
      </c>
      <c r="O15" s="87"/>
    </row>
    <row r="16" spans="1:15" s="58" customFormat="1" ht="30" customHeight="1">
      <c r="A16" s="133"/>
      <c r="B16" s="92" t="s">
        <v>37</v>
      </c>
      <c r="C16" s="88">
        <f>SUM('2.양식_결산표(사업비내역)'!B5,'2.양식_결산표(사업비내역)'!B8,'2.양식_결산표(사업비내역)'!B11,'2.양식_결산표(사업비내역)'!B14,'2.양식_결산표(사업비내역)'!B17)</f>
        <v>1000</v>
      </c>
      <c r="D16" s="88">
        <f>SUM('2.양식_결산표(사업비내역)'!C5,'2.양식_결산표(사업비내역)'!C8,'2.양식_결산표(사업비내역)'!C11,'2.양식_결산표(사업비내역)'!C14,'2.양식_결산표(사업비내역)'!C17)</f>
        <v>0</v>
      </c>
      <c r="E16" s="88">
        <f>SUM('2.양식_결산표(사업비내역)'!D5,'2.양식_결산표(사업비내역)'!D8,'2.양식_결산표(사업비내역)'!D11,'2.양식_결산표(사업비내역)'!D14,'2.양식_결산표(사업비내역)'!D17)</f>
        <v>0</v>
      </c>
      <c r="F16" s="88">
        <f>SUM('2.양식_결산표(사업비내역)'!E5,'2.양식_결산표(사업비내역)'!E8,'2.양식_결산표(사업비내역)'!E11,'2.양식_결산표(사업비내역)'!E14,'2.양식_결산표(사업비내역)'!E17)</f>
        <v>0</v>
      </c>
      <c r="G16" s="88">
        <f>SUM('2.양식_결산표(사업비내역)'!F5,'2.양식_결산표(사업비내역)'!F8,'2.양식_결산표(사업비내역)'!F11,'2.양식_결산표(사업비내역)'!F14,'2.양식_결산표(사업비내역)'!F17)</f>
        <v>0</v>
      </c>
      <c r="H16" s="88">
        <f>SUM('2.양식_결산표(사업비내역)'!G5,'2.양식_결산표(사업비내역)'!G8,'2.양식_결산표(사업비내역)'!G11,'2.양식_결산표(사업비내역)'!G14,'2.양식_결산표(사업비내역)'!G17)</f>
        <v>0</v>
      </c>
      <c r="I16" s="88">
        <f ca="1">SUM('2.양식_결산표(사업비내역)'!H5,'2.양식_결산표(사업비내역)'!H8,'2.양식_결산표(사업비내역)'!H11,'2.양식_결산표(사업비내역)'!H14,'2.양식_결산표(사업비내역)'!H17)</f>
        <v>0</v>
      </c>
      <c r="J16" s="88">
        <f ca="1">SUM('2.양식_결산표(사업비내역)'!I5,'2.양식_결산표(사업비내역)'!I8,'2.양식_결산표(사업비내역)'!I11,'2.양식_결산표(사업비내역)'!I14,'2.양식_결산표(사업비내역)'!I17)</f>
        <v>0</v>
      </c>
      <c r="K16" s="88">
        <f ca="1">SUM('2.양식_결산표(사업비내역)'!J5,'2.양식_결산표(사업비내역)'!J8,'2.양식_결산표(사업비내역)'!J11,'2.양식_결산표(사업비내역)'!J14,'2.양식_결산표(사업비내역)'!J17)</f>
        <v>0</v>
      </c>
      <c r="L16" s="88">
        <f>SUM('2.양식_결산표(사업비내역)'!K5,'2.양식_결산표(사업비내역)'!K8,'2.양식_결산표(사업비내역)'!K11,'2.양식_결산표(사업비내역)'!K14,'2.양식_결산표(사업비내역)'!K17)</f>
        <v>0</v>
      </c>
      <c r="M16" s="88">
        <f>SUM('2.양식_결산표(사업비내역)'!L5,'2.양식_결산표(사업비내역)'!L8,'2.양식_결산표(사업비내역)'!L11,'2.양식_결산표(사업비내역)'!L14,'2.양식_결산표(사업비내역)'!L17)</f>
        <v>0</v>
      </c>
      <c r="N16" s="88">
        <f>SUM('2.양식_결산표(사업비내역)'!M5,'2.양식_결산표(사업비내역)'!M8,'2.양식_결산표(사업비내역)'!M11,'2.양식_결산표(사업비내역)'!M14,'2.양식_결산표(사업비내역)'!M17)</f>
        <v>0</v>
      </c>
      <c r="O16" s="89"/>
    </row>
    <row r="17" spans="1:15" s="58" customFormat="1" ht="30" customHeight="1">
      <c r="A17" s="67" t="s">
        <v>108</v>
      </c>
      <c r="B17" s="59"/>
      <c r="C17" s="60">
        <f>SUM(C14:C16)</f>
        <v>301000</v>
      </c>
      <c r="D17" s="60">
        <f t="shared" ref="D17:N17" si="2">SUM(D14:D16)</f>
        <v>0</v>
      </c>
      <c r="E17" s="60">
        <f t="shared" ca="1" si="2"/>
        <v>0</v>
      </c>
      <c r="F17" s="60">
        <f t="shared" si="2"/>
        <v>0</v>
      </c>
      <c r="G17" s="60">
        <f t="shared" si="2"/>
        <v>0</v>
      </c>
      <c r="H17" s="60">
        <f t="shared" si="2"/>
        <v>0</v>
      </c>
      <c r="I17" s="60">
        <f t="shared" ca="1" si="2"/>
        <v>0</v>
      </c>
      <c r="J17" s="60">
        <f t="shared" ca="1" si="2"/>
        <v>0</v>
      </c>
      <c r="K17" s="60">
        <f t="shared" ca="1" si="2"/>
        <v>0</v>
      </c>
      <c r="L17" s="60">
        <f t="shared" si="2"/>
        <v>0</v>
      </c>
      <c r="M17" s="60">
        <f t="shared" ca="1" si="2"/>
        <v>0</v>
      </c>
      <c r="N17" s="60">
        <f t="shared" si="2"/>
        <v>0</v>
      </c>
      <c r="O17" s="68"/>
    </row>
    <row r="18" spans="1:15" ht="57" customHeight="1">
      <c r="A18" s="132" t="s">
        <v>38</v>
      </c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</row>
    <row r="20" spans="1:15" ht="20.25" customHeight="1">
      <c r="A20" s="113" t="s">
        <v>49</v>
      </c>
      <c r="B20" s="106" t="s">
        <v>143</v>
      </c>
      <c r="C20" s="76" t="s">
        <v>1</v>
      </c>
      <c r="D20" s="76" t="s">
        <v>2</v>
      </c>
      <c r="E20" s="76" t="s">
        <v>3</v>
      </c>
      <c r="F20" s="76" t="s">
        <v>4</v>
      </c>
      <c r="G20" s="76" t="s">
        <v>5</v>
      </c>
      <c r="H20" s="76" t="s">
        <v>6</v>
      </c>
      <c r="I20" s="76" t="s">
        <v>7</v>
      </c>
      <c r="J20" s="76" t="s">
        <v>8</v>
      </c>
      <c r="K20" s="76" t="s">
        <v>9</v>
      </c>
      <c r="L20" s="76" t="s">
        <v>10</v>
      </c>
      <c r="M20" s="76" t="s">
        <v>11</v>
      </c>
      <c r="N20" s="76" t="s">
        <v>12</v>
      </c>
      <c r="O20" s="77" t="s">
        <v>13</v>
      </c>
    </row>
    <row r="21" spans="1:15" ht="20.25" customHeight="1">
      <c r="A21" s="125" t="s">
        <v>142</v>
      </c>
      <c r="B21" s="105" t="s">
        <v>14</v>
      </c>
      <c r="C21" s="114">
        <f>SUMIF('3. 출납부 1월'!B7:B25,"일반여비교통비",'3. 출납부 1월'!E7:E25)</f>
        <v>0</v>
      </c>
      <c r="D21" s="114">
        <f>SUMIF('3. 출납부 2월'!B7:B25,"일반여비교통",'3. 출납부 2월'!E7:E25)</f>
        <v>0</v>
      </c>
      <c r="E21" s="114">
        <f>SUMIF('3. 출납부 3월'!B7:B25,"일반여비교통",'3. 출납부 3월'!E7:E25)</f>
        <v>0</v>
      </c>
      <c r="F21" s="114">
        <f>SUMIF('3. 출납부 4월'!B7:B25,"일반여비교통",'3. 출납부 4월'!E7:E25)</f>
        <v>0</v>
      </c>
      <c r="G21" s="114">
        <f>SUMIF('3. 출납부 5월'!B7:B25,"일반여비교통",'3. 출납부 5월'!E7:E25)</f>
        <v>0</v>
      </c>
      <c r="H21" s="114">
        <f>SUMIF('3. 출납부 6월'!B7:B25,"일반여비교통",'3. 출납부 6월'!E7:E25)</f>
        <v>0</v>
      </c>
      <c r="I21" s="114">
        <f>SUMIF('3. 출납부 7월'!B7:B25,"일반여비교통",'3. 출납부 7월'!E7:E25)</f>
        <v>0</v>
      </c>
      <c r="J21" s="114">
        <f>SUMIF('3. 출납부 8월'!B7:B25,"일반여비교통",'3. 출납부 8월'!E7:E25)</f>
        <v>0</v>
      </c>
      <c r="K21" s="114">
        <f>SUMIF('3. 출납부 9월'!B7:B25,"일반여비교통",'3. 출납부 9월'!E7:E25)</f>
        <v>0</v>
      </c>
      <c r="L21" s="114">
        <f>SUMIF('3. 출납부 10월'!B7:B25,"일반여비교통",'3. 출납부 10월'!E7:E25)</f>
        <v>0</v>
      </c>
      <c r="M21" s="114">
        <f>SUMIF('3. 출납부 11월'!B7:B25,"일반여비교통",'3. 출납부 11월'!E7:E25)</f>
        <v>0</v>
      </c>
      <c r="N21" s="114">
        <f>SUMIF('3. 출납부 12월'!B7:B25,"일반여비교통",'3. 출납부 12월'!E7:E25)</f>
        <v>0</v>
      </c>
      <c r="O21" s="114">
        <f>SUM(C21:N21)</f>
        <v>0</v>
      </c>
    </row>
    <row r="22" spans="1:15" ht="20.25" customHeight="1">
      <c r="A22" s="126"/>
      <c r="B22" s="105" t="s">
        <v>16</v>
      </c>
      <c r="C22" s="114">
        <f>SUMIF('3. 출납부 1월'!B7:B25,"일반 통신",'3. 출납부 1월'!E7:E25)</f>
        <v>0</v>
      </c>
      <c r="D22" s="114">
        <f>SUMIF('3. 출납부 2월'!B7:B25,"일반 통신",'3. 출납부 2월'!E7:E25)</f>
        <v>0</v>
      </c>
      <c r="E22" s="114">
        <f>SUMIF('3. 출납부 3월'!B7:B25,"일반 통신",'3. 출납부 3월'!E7:E25)</f>
        <v>0</v>
      </c>
      <c r="F22" s="114">
        <f>SUMIF('3. 출납부 4월'!B7:B25,"일반 통신",'3. 출납부 4월'!E7:E25)</f>
        <v>0</v>
      </c>
      <c r="G22" s="114">
        <f>SUMIF('3. 출납부 5월'!B7:B25,"일반 통신",'3. 출납부 5월'!E7:E25)</f>
        <v>0</v>
      </c>
      <c r="H22" s="114">
        <f>SUMIF('3. 출납부 6월'!B7:B25,"일반 통신",'3. 출납부 6월'!E7:E25)</f>
        <v>0</v>
      </c>
      <c r="I22" s="114">
        <f>SUMIF('3. 출납부 7월'!B7:B25,"일반 통신",'3. 출납부 7월'!E7:E25)</f>
        <v>0</v>
      </c>
      <c r="J22" s="114">
        <f>SUMIF('3. 출납부 8월'!B7:B25,"일반 통신",'3. 출납부 8월'!E7:E25)</f>
        <v>0</v>
      </c>
      <c r="K22" s="114">
        <f>SUMIF('3. 출납부 9월'!B7:B25,"일반 통신",'3. 출납부 9월'!E7:E25)</f>
        <v>0</v>
      </c>
      <c r="L22" s="114">
        <f>SUMIF('3. 출납부 10월'!B7:B25,"일반 통신",'3. 출납부 10월'!E7:E25)</f>
        <v>0</v>
      </c>
      <c r="M22" s="114">
        <f>SUMIF('3. 출납부 11월'!B7:B25,"일반 통신",'3. 출납부 11월'!E7:E25)</f>
        <v>0</v>
      </c>
      <c r="N22" s="114">
        <f>SUMIF('3. 출납부 12월'!B7:B25,"일반 통신",'3. 출납부 12월'!E7:E25)</f>
        <v>0</v>
      </c>
      <c r="O22" s="114">
        <f t="shared" ref="O22:O28" si="3">SUM(C22:N22)</f>
        <v>0</v>
      </c>
    </row>
    <row r="23" spans="1:15" ht="20.25" customHeight="1">
      <c r="A23" s="126"/>
      <c r="B23" s="105" t="s">
        <v>15</v>
      </c>
      <c r="C23" s="114">
        <f>SUMIF('3. 출납부 1월'!B7:B25,"일반 접대",'3. 출납부 1월'!E7:E25)</f>
        <v>0</v>
      </c>
      <c r="D23" s="114">
        <f>SUMIF('3. 출납부 2월'!B7:B25,"일반 접대",'3. 출납부 2월'!E7:E25)</f>
        <v>0</v>
      </c>
      <c r="E23" s="114">
        <f>SUMIF('3. 출납부 3월'!B7:B25,"일반 접대",'3. 출납부 3월'!E7:E25)</f>
        <v>0</v>
      </c>
      <c r="F23" s="114">
        <f>SUMIF('3. 출납부 4월'!B7:B25,"일반 접대",'3. 출납부 4월'!E7:E25)</f>
        <v>0</v>
      </c>
      <c r="G23" s="114">
        <f>SUMIF('3. 출납부 5월'!B7:B25,"일반 접대",'3. 출납부 5월'!E7:E25)</f>
        <v>0</v>
      </c>
      <c r="H23" s="114">
        <f>SUMIF('3. 출납부 6월'!B7:B25,"일반 접대",'3. 출납부 6월'!E7:E25)</f>
        <v>0</v>
      </c>
      <c r="I23" s="114">
        <f>SUMIF('3. 출납부 7월'!B7:B25,"일반 접대",'3. 출납부 7월'!E7:E25)</f>
        <v>0</v>
      </c>
      <c r="J23" s="114">
        <f>SUMIF('3. 출납부 8월'!B7:B25,"일반 접대",'3. 출납부 8월'!E7:E25)</f>
        <v>0</v>
      </c>
      <c r="K23" s="114">
        <f>SUMIF('3. 출납부 9월'!B7:B25,"일반 접대",'3. 출납부 9월'!E7:E25)</f>
        <v>0</v>
      </c>
      <c r="L23" s="114">
        <f>SUMIF('3. 출납부 10월'!B7:B25,"일반 접대",'3. 출납부 10월'!E7:E25)</f>
        <v>0</v>
      </c>
      <c r="M23" s="114">
        <f>SUMIF('3. 출납부 11월'!B7:B25,"일반 접대",'3. 출납부 11월'!E7:E25)</f>
        <v>0</v>
      </c>
      <c r="N23" s="114">
        <f>SUMIF('3. 출납부 12월'!B7:B25,"일반 접대",'3. 출납부 12월'!E7:E25)</f>
        <v>0</v>
      </c>
      <c r="O23" s="114">
        <f t="shared" si="3"/>
        <v>0</v>
      </c>
    </row>
    <row r="24" spans="1:15" ht="20.25" customHeight="1">
      <c r="A24" s="126"/>
      <c r="B24" s="105" t="s">
        <v>18</v>
      </c>
      <c r="C24" s="114">
        <f>SUMIF('3. 출납부 1월'!B7:B25,"일반 회의",'3. 출납부 1월'!E7:E25)</f>
        <v>0</v>
      </c>
      <c r="D24" s="114">
        <f>SUMIF('3. 출납부 2월'!B7:B25,"일반 회의",'3. 출납부 2월'!E7:E25)</f>
        <v>0</v>
      </c>
      <c r="E24" s="114">
        <f>SUMIF('3. 출납부 3월'!B7:B25,"일반 회의",'3. 출납부 3월'!E7:E25)</f>
        <v>0</v>
      </c>
      <c r="F24" s="114">
        <f>SUMIF('3. 출납부 4월'!B7:B25,"일반 회의",'3. 출납부 4월'!E7:E25)</f>
        <v>0</v>
      </c>
      <c r="G24" s="114">
        <f>SUMIF('3. 출납부 5월'!B7:B25,"일반 회의",'3. 출납부 5월'!E7:E25)</f>
        <v>0</v>
      </c>
      <c r="H24" s="114">
        <f>SUMIF('3. 출납부 6월'!B7:B25,"일반 회의",'3. 출납부 6월'!E7:E25)</f>
        <v>0</v>
      </c>
      <c r="I24" s="114">
        <f>SUMIF('3. 출납부 7월'!B7:B25,"일반 회의",'3. 출납부 7월'!E7:E25)</f>
        <v>0</v>
      </c>
      <c r="J24" s="114">
        <f>SUMIF('3. 출납부 8월'!B7:B25,"일반 회의",'3. 출납부 8월'!E7:E25)</f>
        <v>0</v>
      </c>
      <c r="K24" s="114">
        <f>SUMIF('3. 출납부 9월'!B7:B25,"일반 회의",'3. 출납부 9월'!E7:E25)</f>
        <v>0</v>
      </c>
      <c r="L24" s="114">
        <f>SUMIF('3. 출납부 10월'!B7:B25,"일반 회의",'3. 출납부 10월'!E7:E25)</f>
        <v>0</v>
      </c>
      <c r="M24" s="114">
        <f>SUMIF('3. 출납부 11월'!B7:B25,"일반 회의",'3. 출납부 11월'!E7:E25)</f>
        <v>0</v>
      </c>
      <c r="N24" s="114">
        <f>SUMIF('3. 출납부 12월'!B7:B25,"일반 회의",'3. 출납부 12월'!E7:E25)</f>
        <v>0</v>
      </c>
      <c r="O24" s="114">
        <f t="shared" si="3"/>
        <v>0</v>
      </c>
    </row>
    <row r="25" spans="1:15" ht="20.25" customHeight="1">
      <c r="A25" s="126"/>
      <c r="B25" s="105" t="s">
        <v>17</v>
      </c>
      <c r="C25" s="114">
        <f>SUMIF('3. 출납부 1월'!B7:B27,"일반 도서인쇄",'3. 출납부 1월'!E7:E27)</f>
        <v>0</v>
      </c>
      <c r="D25" s="114">
        <f>SUMIF('3. 출납부 2월'!B7:B25,"일반 도서인쇄",'3. 출납부 2월'!E7:E25)</f>
        <v>0</v>
      </c>
      <c r="E25" s="114">
        <f>SUMIF('3. 출납부 3월'!B7:B25,"일반 도서인쇄",'3. 출납부 3월'!E7:E25)</f>
        <v>0</v>
      </c>
      <c r="F25" s="114">
        <f>SUMIF('3. 출납부 4월'!B7:B25,"일반 도서인쇄",'3. 출납부 4월'!E7:E25)</f>
        <v>0</v>
      </c>
      <c r="G25" s="114">
        <f>SUMIF('3. 출납부 5월'!B7:B25,"일반 도서인쇄",'3. 출납부 5월'!E7:E25)</f>
        <v>0</v>
      </c>
      <c r="H25" s="114">
        <f>SUMIF('3. 출납부 6월'!B7:B25,"일반 도서인쇄",'3. 출납부 6월'!E7:E25)</f>
        <v>0</v>
      </c>
      <c r="I25" s="114">
        <f>SUMIF('3. 출납부 7월'!B7:B25,"일반 도서인쇄",'3. 출납부 7월'!E7:E25)</f>
        <v>0</v>
      </c>
      <c r="J25" s="114">
        <f>SUMIF('3. 출납부 8월'!B7:B25,"일반 도서인쇄",'3. 출납부 8월'!E7:E25)</f>
        <v>0</v>
      </c>
      <c r="K25" s="114">
        <f>SUMIF('3. 출납부 9월'!B7:B25,"일반 도서인쇄",'3. 출납부 9월'!E7:E25)</f>
        <v>0</v>
      </c>
      <c r="L25" s="114">
        <f>SUMIF('3. 출납부 10월'!B7:B25,"일반 도서인쇄",'3. 출납부 10월'!E7:E25)</f>
        <v>0</v>
      </c>
      <c r="M25" s="114">
        <f>SUMIF('3. 출납부 11월'!B7:B25,"일반 도서인쇄",'3. 출납부 11월'!E7:E25)</f>
        <v>0</v>
      </c>
      <c r="N25" s="114">
        <f>SUMIF('3. 출납부 12월'!B7:B25,"일반 도서인쇄",'3. 출납부 12월'!E7:E25)</f>
        <v>0</v>
      </c>
      <c r="O25" s="114">
        <f t="shared" si="3"/>
        <v>0</v>
      </c>
    </row>
    <row r="26" spans="1:15" ht="20.25" customHeight="1">
      <c r="A26" s="126"/>
      <c r="B26" s="105" t="s">
        <v>19</v>
      </c>
      <c r="C26" s="114">
        <f>SUMIF('3. 출납부 1월'!B7:B25,"일반 소모품",'3. 출납부 1월'!E7:E27)</f>
        <v>0</v>
      </c>
      <c r="D26" s="114">
        <f>SUMIF('3. 출납부 2월'!B7:B25,"일반 소모품",'3. 출납부 2월'!E7:E25)</f>
        <v>0</v>
      </c>
      <c r="E26" s="114">
        <f>SUMIF('3. 출납부 3월'!B7:B25,"일반 소모품",'3. 출납부 3월'!E7:E25)</f>
        <v>0</v>
      </c>
      <c r="F26" s="114">
        <f>SUMIF('3. 출납부 4월'!B7:B25,"일반 소모품",'3. 출납부 4월'!E7:E25)</f>
        <v>0</v>
      </c>
      <c r="G26" s="114">
        <f>SUMIF('3. 출납부 5월'!B7:B25,"일반 소모품",'3. 출납부 5월'!E7:E25)</f>
        <v>0</v>
      </c>
      <c r="H26" s="114">
        <f>SUMIF('3. 출납부 6월'!B7:B25,"일반 소모품",'3. 출납부 6월'!E7:E25)</f>
        <v>0</v>
      </c>
      <c r="I26" s="114">
        <f>SUMIF('3. 출납부 7월'!B7:B25,"일반 소모품",'3. 출납부 7월'!E7:E25)</f>
        <v>0</v>
      </c>
      <c r="J26" s="114">
        <f>SUMIF('3. 출납부 8월'!B7:B25,"일반 소모품",'3. 출납부 8월'!E7:E25)</f>
        <v>0</v>
      </c>
      <c r="K26" s="114">
        <f>SUMIF('3. 출납부 9월'!B7:B25,"일반 소모품",'3. 출납부 9월'!E7:E25)</f>
        <v>0</v>
      </c>
      <c r="L26" s="114">
        <f>SUMIF('3. 출납부 10월'!B7:B25,"일반 소모품",'3. 출납부 10월'!E7:E25)</f>
        <v>0</v>
      </c>
      <c r="M26" s="114">
        <f>SUMIF('3. 출납부 11월'!B7:B25,"일반 소모품",'3. 출납부 11월'!E7:E25)</f>
        <v>0</v>
      </c>
      <c r="N26" s="114">
        <f>SUMIF('3. 출납부 12월'!B7:B25,"일반 소모품",'3. 출납부 12월'!E7:E25)</f>
        <v>0</v>
      </c>
      <c r="O26" s="114">
        <f t="shared" si="3"/>
        <v>0</v>
      </c>
    </row>
    <row r="27" spans="1:15" ht="20.25" customHeight="1">
      <c r="A27" s="126"/>
      <c r="B27" s="105" t="s">
        <v>20</v>
      </c>
      <c r="C27" s="114">
        <f>SUMIF('3. 출납부 1월'!B17:B27,"일반 수수료",'3. 출납부 1월'!E7:E27)</f>
        <v>0</v>
      </c>
      <c r="D27" s="114">
        <f>SUMIF('3. 출납부 2월'!B7:B25,"일반 수수료",'3. 출납부 2월'!E7:E25)</f>
        <v>0</v>
      </c>
      <c r="E27" s="114">
        <f>SUMIF('3. 출납부 3월'!B7:B25,"일반 수수료",'3. 출납부 3월'!E7:E25)</f>
        <v>0</v>
      </c>
      <c r="F27" s="114">
        <f>SUMIF('3. 출납부 4월'!B7:B25,"일반 수수료",'3. 출납부 4월'!E7:E25)</f>
        <v>0</v>
      </c>
      <c r="G27" s="114">
        <f>SUMIF('3. 출납부 5월'!B7:B25,"일반 수수료",'3. 출납부 5월'!E7:E25)</f>
        <v>0</v>
      </c>
      <c r="H27" s="114">
        <f>SUMIF('3. 출납부 6월'!B7:B25,"일반 수수료",'3. 출납부 6월'!E7:E25)</f>
        <v>0</v>
      </c>
      <c r="I27" s="114">
        <f>SUMIF('3. 출납부 7월'!B7:B25,"일반 수수료",'3. 출납부 7월'!E7:E25)</f>
        <v>0</v>
      </c>
      <c r="J27" s="114">
        <f>SUMIF('3. 출납부 8월'!B7:B25,"일반 수수료",'3. 출납부 8월'!E7:E25)</f>
        <v>0</v>
      </c>
      <c r="K27" s="114">
        <f>SUMIF('3. 출납부 9월'!B7:B25,"일반 수수료",'3. 출납부 9월'!E7:E25)</f>
        <v>0</v>
      </c>
      <c r="L27" s="114">
        <f>SUMIF('3. 출납부 10월'!B7:B25,"일반 수수료",'3. 출납부 10월'!E7:E25)</f>
        <v>0</v>
      </c>
      <c r="M27" s="114">
        <f>SUMIF('3. 출납부 11월'!B7:B25,"일반 수수료",'3. 출납부 11월'!E7:E25)</f>
        <v>0</v>
      </c>
      <c r="N27" s="114">
        <f>SUMIF('3. 출납부 12월'!B7:B25,"일반 수수료",'3. 출납부 12월'!E7:E25)</f>
        <v>0</v>
      </c>
      <c r="O27" s="114">
        <f t="shared" si="3"/>
        <v>0</v>
      </c>
    </row>
    <row r="28" spans="1:15" ht="20.25" customHeight="1" thickBot="1">
      <c r="A28" s="127"/>
      <c r="B28" s="107" t="s">
        <v>111</v>
      </c>
      <c r="C28" s="114">
        <f>SUMIF('3. 출납부 1월'!B7:B27,"일반 경조비",'3. 출납부 1월'!E7:E27)</f>
        <v>0</v>
      </c>
      <c r="D28" s="114">
        <f>SUMIF('3. 출납부 2월'!B7:B25,"일반 경조비",'3. 출납부 2월'!E7:E25)</f>
        <v>0</v>
      </c>
      <c r="E28" s="114">
        <f>SUMIF('3. 출납부 3월'!B7:B25,"일반 경조비",'3. 출납부 3월'!E7:E25)</f>
        <v>0</v>
      </c>
      <c r="F28" s="114">
        <f>SUMIF('3. 출납부 4월'!B7:B25,"일반 경조비",'3. 출납부 4월'!E7:E25)</f>
        <v>0</v>
      </c>
      <c r="G28" s="114">
        <f>SUMIF('3. 출납부 5월'!B7:B25,"일반 경조비",'3. 출납부 5월'!E7:E25)</f>
        <v>0</v>
      </c>
      <c r="H28" s="114">
        <f>SUMIF('3. 출납부 6월'!B7:B25,"일반 경조비",'3. 출납부 6월'!E7:E25)</f>
        <v>0</v>
      </c>
      <c r="I28" s="114">
        <f>SUMIF('3. 출납부 7월'!B7:B25,"일반 경조비",'3. 출납부 7월'!E7:E25)</f>
        <v>0</v>
      </c>
      <c r="J28" s="114">
        <f>SUMIF('3. 출납부 8월'!B7:B25,"일반 경조비",'3. 출납부 8월'!E7:E25)</f>
        <v>0</v>
      </c>
      <c r="K28" s="114">
        <f>SUMIF('3. 출납부 9월'!B7:B25,"일반 경조비",'3. 출납부 9월'!E7:E25)</f>
        <v>0</v>
      </c>
      <c r="L28" s="114">
        <f>SUMIF('3. 출납부 10월'!B7:B25,"일반 경조비",'3. 출납부 10월'!E7:E25)</f>
        <v>0</v>
      </c>
      <c r="M28" s="114">
        <f>SUMIF('3. 출납부 11월'!B7:B25,"일반 경조비",'3. 출납부 11월'!E7:E25)</f>
        <v>0</v>
      </c>
      <c r="N28" s="114">
        <f>SUMIF('3. 출납부 12월'!B7:B25,"일반 경조비",'3. 출납부 12월'!E7:E25)</f>
        <v>0</v>
      </c>
      <c r="O28" s="114">
        <f t="shared" si="3"/>
        <v>0</v>
      </c>
    </row>
    <row r="29" spans="1:15" ht="16.5" customHeight="1" thickTop="1"/>
  </sheetData>
  <mergeCells count="10">
    <mergeCell ref="A21:A28"/>
    <mergeCell ref="A2:B2"/>
    <mergeCell ref="A3:A4"/>
    <mergeCell ref="A5:A7"/>
    <mergeCell ref="A1:O1"/>
    <mergeCell ref="A18:O18"/>
    <mergeCell ref="A8:A9"/>
    <mergeCell ref="A13:B13"/>
    <mergeCell ref="A14:A16"/>
    <mergeCell ref="A12:O12"/>
  </mergeCells>
  <phoneticPr fontId="2" type="noConversion"/>
  <printOptions horizontalCentered="1"/>
  <pageMargins left="0.25" right="0.25" top="0.75" bottom="0.75" header="0.3" footer="0.3"/>
  <pageSetup paperSize="9" orientation="landscape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60A24-C781-432C-8135-E9DA6FB97A96}">
  <sheetPr>
    <pageSetUpPr fitToPage="1"/>
  </sheetPr>
  <dimension ref="A1:G33"/>
  <sheetViews>
    <sheetView topLeftCell="A13" workbookViewId="0">
      <selection activeCell="A26" sqref="A26:G26"/>
    </sheetView>
  </sheetViews>
  <sheetFormatPr defaultRowHeight="16.5"/>
  <cols>
    <col min="1" max="1" width="11.125" style="6" customWidth="1"/>
    <col min="2" max="2" width="19.625" style="3" customWidth="1"/>
    <col min="3" max="3" width="30" customWidth="1"/>
    <col min="4" max="5" width="11.125" style="5" customWidth="1"/>
    <col min="6" max="6" width="11.125" style="4" customWidth="1"/>
    <col min="7" max="7" width="7.375" style="3" bestFit="1" customWidth="1"/>
  </cols>
  <sheetData>
    <row r="1" spans="1:7" ht="17.25" customHeight="1">
      <c r="A1" s="138"/>
      <c r="B1" s="139"/>
      <c r="C1" s="139" t="s">
        <v>55</v>
      </c>
      <c r="D1" s="139"/>
      <c r="E1" s="7" t="s">
        <v>56</v>
      </c>
      <c r="F1" s="144" t="s">
        <v>57</v>
      </c>
      <c r="G1" s="145"/>
    </row>
    <row r="2" spans="1:7" ht="17.25" customHeight="1">
      <c r="A2" s="140"/>
      <c r="B2" s="141"/>
      <c r="C2" s="141"/>
      <c r="D2" s="141"/>
      <c r="E2" s="8" t="s">
        <v>58</v>
      </c>
      <c r="F2" s="146" t="s">
        <v>59</v>
      </c>
      <c r="G2" s="147"/>
    </row>
    <row r="3" spans="1:7" ht="17.25" customHeight="1">
      <c r="A3" s="140"/>
      <c r="B3" s="141"/>
      <c r="C3" s="141"/>
      <c r="D3" s="141"/>
      <c r="E3" s="8" t="s">
        <v>60</v>
      </c>
      <c r="F3" s="146"/>
      <c r="G3" s="147"/>
    </row>
    <row r="4" spans="1:7" ht="17.25" customHeight="1" thickBot="1">
      <c r="A4" s="142"/>
      <c r="B4" s="143"/>
      <c r="C4" s="143"/>
      <c r="D4" s="143"/>
      <c r="E4" s="9" t="s">
        <v>61</v>
      </c>
      <c r="F4" s="148" t="s">
        <v>62</v>
      </c>
      <c r="G4" s="149"/>
    </row>
    <row r="5" spans="1:7" ht="28.5" customHeight="1" thickBot="1"/>
    <row r="6" spans="1:7" ht="33.75" thickBot="1">
      <c r="A6" s="10" t="s">
        <v>63</v>
      </c>
      <c r="B6" s="11" t="s">
        <v>64</v>
      </c>
      <c r="C6" s="11" t="s">
        <v>65</v>
      </c>
      <c r="D6" s="12" t="s">
        <v>66</v>
      </c>
      <c r="E6" s="12" t="s">
        <v>67</v>
      </c>
      <c r="F6" s="13" t="s">
        <v>68</v>
      </c>
      <c r="G6" s="14" t="s">
        <v>69</v>
      </c>
    </row>
    <row r="7" spans="1:7" ht="30" customHeight="1" thickTop="1">
      <c r="A7" s="15"/>
      <c r="B7" s="21" t="s">
        <v>161</v>
      </c>
      <c r="C7" s="16"/>
      <c r="D7" s="81">
        <f>'3. 출납부 7월'!F26</f>
        <v>0</v>
      </c>
      <c r="E7" s="17">
        <v>0</v>
      </c>
      <c r="F7" s="18">
        <f>SUM(D7-E7)</f>
        <v>0</v>
      </c>
      <c r="G7" s="19" t="s">
        <v>70</v>
      </c>
    </row>
    <row r="8" spans="1:7" ht="30" customHeight="1">
      <c r="A8" s="20"/>
      <c r="B8" s="21"/>
      <c r="C8" s="21"/>
      <c r="D8" s="22"/>
      <c r="E8" s="22"/>
      <c r="F8" s="23">
        <f>SUM(F7,D8-E8)</f>
        <v>0</v>
      </c>
      <c r="G8" s="24" t="s">
        <v>71</v>
      </c>
    </row>
    <row r="9" spans="1:7" ht="30" customHeight="1">
      <c r="A9" s="20"/>
      <c r="B9" s="21"/>
      <c r="C9" s="21"/>
      <c r="D9" s="22"/>
      <c r="E9" s="22"/>
      <c r="F9" s="23">
        <f t="shared" ref="F9:F25" si="0">SUM(F8,D9-E9)</f>
        <v>0</v>
      </c>
      <c r="G9" s="25"/>
    </row>
    <row r="10" spans="1:7" ht="30" customHeight="1">
      <c r="A10" s="20"/>
      <c r="B10" s="21"/>
      <c r="C10" s="21"/>
      <c r="D10" s="22"/>
      <c r="E10" s="22"/>
      <c r="F10" s="23">
        <f t="shared" si="0"/>
        <v>0</v>
      </c>
      <c r="G10" s="25"/>
    </row>
    <row r="11" spans="1:7" ht="30" customHeight="1">
      <c r="A11" s="20"/>
      <c r="B11" s="21"/>
      <c r="C11" s="21"/>
      <c r="D11" s="22"/>
      <c r="E11" s="22"/>
      <c r="F11" s="23">
        <f t="shared" si="0"/>
        <v>0</v>
      </c>
      <c r="G11" s="25"/>
    </row>
    <row r="12" spans="1:7" ht="30" customHeight="1">
      <c r="A12" s="20"/>
      <c r="B12" s="21"/>
      <c r="C12" s="21"/>
      <c r="D12" s="22"/>
      <c r="E12" s="22"/>
      <c r="F12" s="23">
        <f t="shared" si="0"/>
        <v>0</v>
      </c>
      <c r="G12" s="25"/>
    </row>
    <row r="13" spans="1:7" ht="30" customHeight="1">
      <c r="A13" s="26"/>
      <c r="B13" s="21"/>
      <c r="C13" s="21"/>
      <c r="D13" s="22"/>
      <c r="E13" s="22"/>
      <c r="F13" s="23">
        <f t="shared" si="0"/>
        <v>0</v>
      </c>
      <c r="G13" s="28"/>
    </row>
    <row r="14" spans="1:7" ht="30" customHeight="1">
      <c r="A14" s="26"/>
      <c r="B14" s="21"/>
      <c r="C14" s="21"/>
      <c r="D14" s="22"/>
      <c r="E14" s="22"/>
      <c r="F14" s="23">
        <f t="shared" si="0"/>
        <v>0</v>
      </c>
      <c r="G14" s="28"/>
    </row>
    <row r="15" spans="1:7" ht="30" customHeight="1">
      <c r="A15" s="26"/>
      <c r="B15" s="21"/>
      <c r="C15" s="21"/>
      <c r="D15" s="22"/>
      <c r="E15" s="22"/>
      <c r="F15" s="23">
        <f t="shared" si="0"/>
        <v>0</v>
      </c>
      <c r="G15" s="28"/>
    </row>
    <row r="16" spans="1:7" ht="30" customHeight="1">
      <c r="A16" s="26"/>
      <c r="B16" s="21"/>
      <c r="C16" s="21"/>
      <c r="D16" s="22"/>
      <c r="E16" s="22"/>
      <c r="F16" s="23">
        <f t="shared" si="0"/>
        <v>0</v>
      </c>
      <c r="G16" s="28"/>
    </row>
    <row r="17" spans="1:7" ht="30" customHeight="1">
      <c r="A17" s="26"/>
      <c r="B17" s="21"/>
      <c r="C17" s="27"/>
      <c r="D17" s="22"/>
      <c r="E17" s="22"/>
      <c r="F17" s="23">
        <f t="shared" si="0"/>
        <v>0</v>
      </c>
      <c r="G17" s="28"/>
    </row>
    <row r="18" spans="1:7" ht="30" customHeight="1">
      <c r="A18" s="26"/>
      <c r="B18" s="21"/>
      <c r="C18" s="27"/>
      <c r="D18" s="22"/>
      <c r="E18" s="22"/>
      <c r="F18" s="23">
        <f t="shared" si="0"/>
        <v>0</v>
      </c>
      <c r="G18" s="28"/>
    </row>
    <row r="19" spans="1:7" ht="30" customHeight="1">
      <c r="A19" s="26"/>
      <c r="B19" s="21"/>
      <c r="C19" s="27"/>
      <c r="D19" s="22"/>
      <c r="E19" s="22"/>
      <c r="F19" s="23">
        <f t="shared" si="0"/>
        <v>0</v>
      </c>
      <c r="G19" s="28"/>
    </row>
    <row r="20" spans="1:7" ht="30" customHeight="1">
      <c r="A20" s="26"/>
      <c r="B20" s="21"/>
      <c r="C20" s="27"/>
      <c r="D20" s="22"/>
      <c r="E20" s="22"/>
      <c r="F20" s="23">
        <f t="shared" si="0"/>
        <v>0</v>
      </c>
      <c r="G20" s="28"/>
    </row>
    <row r="21" spans="1:7" ht="30" customHeight="1">
      <c r="A21" s="26"/>
      <c r="B21" s="21"/>
      <c r="C21" s="27"/>
      <c r="D21" s="22"/>
      <c r="E21" s="22"/>
      <c r="F21" s="23">
        <f t="shared" si="0"/>
        <v>0</v>
      </c>
      <c r="G21" s="28"/>
    </row>
    <row r="22" spans="1:7" ht="30" customHeight="1">
      <c r="A22" s="26"/>
      <c r="B22" s="21"/>
      <c r="C22" s="27"/>
      <c r="D22" s="22"/>
      <c r="E22" s="22"/>
      <c r="F22" s="23">
        <f t="shared" si="0"/>
        <v>0</v>
      </c>
      <c r="G22" s="28"/>
    </row>
    <row r="23" spans="1:7" ht="30" customHeight="1">
      <c r="A23" s="26"/>
      <c r="B23" s="21"/>
      <c r="C23" s="27"/>
      <c r="D23" s="22"/>
      <c r="E23" s="22"/>
      <c r="F23" s="23">
        <f t="shared" si="0"/>
        <v>0</v>
      </c>
      <c r="G23" s="28"/>
    </row>
    <row r="24" spans="1:7" ht="30" customHeight="1">
      <c r="A24" s="26"/>
      <c r="B24" s="21"/>
      <c r="C24" s="27"/>
      <c r="D24" s="22"/>
      <c r="E24" s="22"/>
      <c r="F24" s="23">
        <f t="shared" si="0"/>
        <v>0</v>
      </c>
      <c r="G24" s="28"/>
    </row>
    <row r="25" spans="1:7" ht="30" customHeight="1" thickBot="1">
      <c r="A25" s="115"/>
      <c r="B25" s="116"/>
      <c r="C25" s="117"/>
      <c r="D25" s="118"/>
      <c r="E25" s="118"/>
      <c r="F25" s="119">
        <f t="shared" si="0"/>
        <v>0</v>
      </c>
      <c r="G25" s="120"/>
    </row>
    <row r="26" spans="1:7" ht="24.75" customHeight="1" thickBot="1">
      <c r="A26" s="136" t="s">
        <v>13</v>
      </c>
      <c r="B26" s="137"/>
      <c r="C26" s="137"/>
      <c r="D26" s="121">
        <f>SUM(D7:D25)</f>
        <v>0</v>
      </c>
      <c r="E26" s="121">
        <f>SUM(E7:E25)</f>
        <v>0</v>
      </c>
      <c r="F26" s="122">
        <f>SUM(D26-E26)</f>
        <v>0</v>
      </c>
      <c r="G26" s="123"/>
    </row>
    <row r="27" spans="1:7" ht="24.75" customHeight="1"/>
    <row r="28" spans="1:7" ht="24.75" customHeight="1"/>
    <row r="29" spans="1:7" ht="24.75" customHeight="1"/>
    <row r="30" spans="1:7" ht="24.75" customHeight="1"/>
    <row r="31" spans="1:7" ht="24.75" customHeight="1"/>
    <row r="32" spans="1:7" ht="24.75" customHeight="1"/>
    <row r="33" ht="24.75" customHeight="1"/>
  </sheetData>
  <mergeCells count="7">
    <mergeCell ref="A26:C26"/>
    <mergeCell ref="A1:B4"/>
    <mergeCell ref="C1:D4"/>
    <mergeCell ref="F1:G1"/>
    <mergeCell ref="F2:G2"/>
    <mergeCell ref="F3:G3"/>
    <mergeCell ref="F4:G4"/>
  </mergeCells>
  <phoneticPr fontId="2" type="noConversion"/>
  <dataValidations count="1">
    <dataValidation type="list" allowBlank="1" showInputMessage="1" showErrorMessage="1" sqref="B7:B25" xr:uid="{4F63547F-BF9C-4EFD-867E-47A0FE629024}">
      <formula1>"이월,인도 사업,인도 인건비,인도 기타,통일 사업,통일 인건비,통일 기타,교류 사업,교류 인건비,교류 기타,조직 사업,조직 인건비,조직 기타,정책 사업,정책 인건비,정책 기타,회비 CMS,회비 현금,기부 지구가족,기부 개인,기부 단체,기타 이자,기타 기타,일반여비교통비,일반 통신,일반 접대,일반 회의,일반 도서인쇄,일반 소모품,일반 수수료,일반 경조비 "</formula1>
    </dataValidation>
  </dataValidations>
  <pageMargins left="0.25" right="0.25" top="0.75" bottom="0.75" header="0.3" footer="0.3"/>
  <pageSetup paperSize="9" scale="98" fitToHeight="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4BA57-9E4B-4CA8-86A8-D961B3A63A35}">
  <sheetPr>
    <pageSetUpPr fitToPage="1"/>
  </sheetPr>
  <dimension ref="A1:G33"/>
  <sheetViews>
    <sheetView topLeftCell="A19" workbookViewId="0">
      <selection activeCell="A26" sqref="A26:G26"/>
    </sheetView>
  </sheetViews>
  <sheetFormatPr defaultRowHeight="16.5"/>
  <cols>
    <col min="1" max="1" width="11.125" style="6" customWidth="1"/>
    <col min="2" max="2" width="19.625" style="3" customWidth="1"/>
    <col min="3" max="3" width="30" customWidth="1"/>
    <col min="4" max="5" width="11.125" style="5" customWidth="1"/>
    <col min="6" max="6" width="11.125" style="4" customWidth="1"/>
    <col min="7" max="7" width="7.375" style="3" bestFit="1" customWidth="1"/>
  </cols>
  <sheetData>
    <row r="1" spans="1:7" ht="17.25" customHeight="1">
      <c r="A1" s="138"/>
      <c r="B1" s="139"/>
      <c r="C1" s="139" t="s">
        <v>55</v>
      </c>
      <c r="D1" s="139"/>
      <c r="E1" s="7" t="s">
        <v>56</v>
      </c>
      <c r="F1" s="144" t="s">
        <v>57</v>
      </c>
      <c r="G1" s="145"/>
    </row>
    <row r="2" spans="1:7" ht="17.25" customHeight="1">
      <c r="A2" s="140"/>
      <c r="B2" s="141"/>
      <c r="C2" s="141"/>
      <c r="D2" s="141"/>
      <c r="E2" s="8" t="s">
        <v>58</v>
      </c>
      <c r="F2" s="146" t="s">
        <v>59</v>
      </c>
      <c r="G2" s="147"/>
    </row>
    <row r="3" spans="1:7" ht="17.25" customHeight="1">
      <c r="A3" s="140"/>
      <c r="B3" s="141"/>
      <c r="C3" s="141"/>
      <c r="D3" s="141"/>
      <c r="E3" s="8" t="s">
        <v>60</v>
      </c>
      <c r="F3" s="146"/>
      <c r="G3" s="147"/>
    </row>
    <row r="4" spans="1:7" ht="17.25" customHeight="1" thickBot="1">
      <c r="A4" s="142"/>
      <c r="B4" s="143"/>
      <c r="C4" s="143"/>
      <c r="D4" s="143"/>
      <c r="E4" s="9" t="s">
        <v>61</v>
      </c>
      <c r="F4" s="148" t="s">
        <v>62</v>
      </c>
      <c r="G4" s="149"/>
    </row>
    <row r="5" spans="1:7" ht="28.5" customHeight="1" thickBot="1"/>
    <row r="6" spans="1:7" ht="33.75" thickBot="1">
      <c r="A6" s="10" t="s">
        <v>63</v>
      </c>
      <c r="B6" s="11" t="s">
        <v>64</v>
      </c>
      <c r="C6" s="11" t="s">
        <v>65</v>
      </c>
      <c r="D6" s="12" t="s">
        <v>66</v>
      </c>
      <c r="E6" s="12" t="s">
        <v>67</v>
      </c>
      <c r="F6" s="13" t="s">
        <v>68</v>
      </c>
      <c r="G6" s="14" t="s">
        <v>69</v>
      </c>
    </row>
    <row r="7" spans="1:7" ht="30" customHeight="1" thickTop="1">
      <c r="A7" s="15"/>
      <c r="B7" s="21" t="s">
        <v>161</v>
      </c>
      <c r="C7" s="16"/>
      <c r="D7" s="81">
        <f>'3. 출납부 8월'!F26</f>
        <v>0</v>
      </c>
      <c r="E7" s="17">
        <v>0</v>
      </c>
      <c r="F7" s="18">
        <f>SUM(D7-E7)</f>
        <v>0</v>
      </c>
      <c r="G7" s="19" t="s">
        <v>70</v>
      </c>
    </row>
    <row r="8" spans="1:7" ht="30" customHeight="1">
      <c r="A8" s="20"/>
      <c r="B8" s="21"/>
      <c r="C8" s="21"/>
      <c r="D8" s="22"/>
      <c r="E8" s="22"/>
      <c r="F8" s="23">
        <f>SUM(F7,D8-E8)</f>
        <v>0</v>
      </c>
      <c r="G8" s="24" t="s">
        <v>71</v>
      </c>
    </row>
    <row r="9" spans="1:7" ht="30" customHeight="1">
      <c r="A9" s="20"/>
      <c r="B9" s="21"/>
      <c r="C9" s="21"/>
      <c r="D9" s="22"/>
      <c r="E9" s="22"/>
      <c r="F9" s="23">
        <f t="shared" ref="F9:F25" si="0">SUM(F8,D9-E9)</f>
        <v>0</v>
      </c>
      <c r="G9" s="25"/>
    </row>
    <row r="10" spans="1:7" ht="30" customHeight="1">
      <c r="A10" s="20"/>
      <c r="B10" s="21"/>
      <c r="C10" s="21"/>
      <c r="D10" s="22"/>
      <c r="E10" s="22"/>
      <c r="F10" s="23">
        <f t="shared" si="0"/>
        <v>0</v>
      </c>
      <c r="G10" s="25"/>
    </row>
    <row r="11" spans="1:7" ht="30" customHeight="1">
      <c r="A11" s="20"/>
      <c r="B11" s="21"/>
      <c r="C11" s="21"/>
      <c r="D11" s="22"/>
      <c r="E11" s="22"/>
      <c r="F11" s="23">
        <f t="shared" si="0"/>
        <v>0</v>
      </c>
      <c r="G11" s="25"/>
    </row>
    <row r="12" spans="1:7" ht="30" customHeight="1">
      <c r="A12" s="20"/>
      <c r="B12" s="21"/>
      <c r="C12" s="21"/>
      <c r="D12" s="22"/>
      <c r="E12" s="22"/>
      <c r="F12" s="23">
        <f t="shared" si="0"/>
        <v>0</v>
      </c>
      <c r="G12" s="25"/>
    </row>
    <row r="13" spans="1:7" ht="30" customHeight="1">
      <c r="A13" s="26"/>
      <c r="B13" s="21"/>
      <c r="C13" s="21"/>
      <c r="D13" s="22"/>
      <c r="E13" s="22"/>
      <c r="F13" s="23">
        <f t="shared" si="0"/>
        <v>0</v>
      </c>
      <c r="G13" s="28"/>
    </row>
    <row r="14" spans="1:7" ht="30" customHeight="1">
      <c r="A14" s="26"/>
      <c r="B14" s="21"/>
      <c r="C14" s="21"/>
      <c r="D14" s="22"/>
      <c r="E14" s="22"/>
      <c r="F14" s="23">
        <f t="shared" si="0"/>
        <v>0</v>
      </c>
      <c r="G14" s="28"/>
    </row>
    <row r="15" spans="1:7" ht="30" customHeight="1">
      <c r="A15" s="26"/>
      <c r="B15" s="21"/>
      <c r="C15" s="21"/>
      <c r="D15" s="22"/>
      <c r="E15" s="22"/>
      <c r="F15" s="23">
        <f t="shared" si="0"/>
        <v>0</v>
      </c>
      <c r="G15" s="28"/>
    </row>
    <row r="16" spans="1:7" ht="30" customHeight="1">
      <c r="A16" s="26"/>
      <c r="B16" s="21"/>
      <c r="C16" s="21"/>
      <c r="D16" s="22"/>
      <c r="E16" s="22"/>
      <c r="F16" s="23">
        <f t="shared" si="0"/>
        <v>0</v>
      </c>
      <c r="G16" s="28"/>
    </row>
    <row r="17" spans="1:7" ht="30" customHeight="1">
      <c r="A17" s="26"/>
      <c r="B17" s="21"/>
      <c r="C17" s="27"/>
      <c r="D17" s="22"/>
      <c r="E17" s="22"/>
      <c r="F17" s="23">
        <f t="shared" si="0"/>
        <v>0</v>
      </c>
      <c r="G17" s="28"/>
    </row>
    <row r="18" spans="1:7" ht="30" customHeight="1">
      <c r="A18" s="26"/>
      <c r="B18" s="21"/>
      <c r="C18" s="27"/>
      <c r="D18" s="22"/>
      <c r="E18" s="22"/>
      <c r="F18" s="23">
        <f t="shared" si="0"/>
        <v>0</v>
      </c>
      <c r="G18" s="28"/>
    </row>
    <row r="19" spans="1:7" ht="30" customHeight="1">
      <c r="A19" s="26"/>
      <c r="B19" s="21"/>
      <c r="C19" s="27"/>
      <c r="D19" s="22"/>
      <c r="E19" s="22"/>
      <c r="F19" s="23">
        <f t="shared" si="0"/>
        <v>0</v>
      </c>
      <c r="G19" s="28"/>
    </row>
    <row r="20" spans="1:7" ht="30" customHeight="1">
      <c r="A20" s="26"/>
      <c r="B20" s="21"/>
      <c r="C20" s="27"/>
      <c r="D20" s="22"/>
      <c r="E20" s="22"/>
      <c r="F20" s="23">
        <f t="shared" si="0"/>
        <v>0</v>
      </c>
      <c r="G20" s="28"/>
    </row>
    <row r="21" spans="1:7" ht="30" customHeight="1">
      <c r="A21" s="26"/>
      <c r="B21" s="21"/>
      <c r="C21" s="27"/>
      <c r="D21" s="22"/>
      <c r="E21" s="22"/>
      <c r="F21" s="23">
        <f t="shared" si="0"/>
        <v>0</v>
      </c>
      <c r="G21" s="28"/>
    </row>
    <row r="22" spans="1:7" ht="30" customHeight="1">
      <c r="A22" s="26"/>
      <c r="B22" s="21"/>
      <c r="C22" s="27"/>
      <c r="D22" s="22"/>
      <c r="E22" s="22"/>
      <c r="F22" s="23">
        <f t="shared" si="0"/>
        <v>0</v>
      </c>
      <c r="G22" s="28"/>
    </row>
    <row r="23" spans="1:7" ht="30" customHeight="1">
      <c r="A23" s="26"/>
      <c r="B23" s="21"/>
      <c r="C23" s="27"/>
      <c r="D23" s="22"/>
      <c r="E23" s="22"/>
      <c r="F23" s="23">
        <f t="shared" si="0"/>
        <v>0</v>
      </c>
      <c r="G23" s="28"/>
    </row>
    <row r="24" spans="1:7" ht="30" customHeight="1">
      <c r="A24" s="26"/>
      <c r="B24" s="21"/>
      <c r="C24" s="27"/>
      <c r="D24" s="22"/>
      <c r="E24" s="22"/>
      <c r="F24" s="23">
        <f t="shared" si="0"/>
        <v>0</v>
      </c>
      <c r="G24" s="28"/>
    </row>
    <row r="25" spans="1:7" ht="30" customHeight="1" thickBot="1">
      <c r="A25" s="115"/>
      <c r="B25" s="116"/>
      <c r="C25" s="117"/>
      <c r="D25" s="118"/>
      <c r="E25" s="118"/>
      <c r="F25" s="119">
        <f t="shared" si="0"/>
        <v>0</v>
      </c>
      <c r="G25" s="120"/>
    </row>
    <row r="26" spans="1:7" ht="24.75" customHeight="1" thickBot="1">
      <c r="A26" s="136" t="s">
        <v>13</v>
      </c>
      <c r="B26" s="137"/>
      <c r="C26" s="137"/>
      <c r="D26" s="121">
        <f>SUM(D7:D25)</f>
        <v>0</v>
      </c>
      <c r="E26" s="121">
        <f>SUM(E7:E25)</f>
        <v>0</v>
      </c>
      <c r="F26" s="122">
        <f>SUM(D26-E26)</f>
        <v>0</v>
      </c>
      <c r="G26" s="123"/>
    </row>
    <row r="27" spans="1:7" ht="24.75" customHeight="1"/>
    <row r="28" spans="1:7" ht="24.75" customHeight="1"/>
    <row r="29" spans="1:7" ht="24.75" customHeight="1"/>
    <row r="30" spans="1:7" ht="24.75" customHeight="1"/>
    <row r="31" spans="1:7" ht="24.75" customHeight="1"/>
    <row r="32" spans="1:7" ht="24.75" customHeight="1"/>
    <row r="33" ht="24.75" customHeight="1"/>
  </sheetData>
  <mergeCells count="7">
    <mergeCell ref="A26:C26"/>
    <mergeCell ref="A1:B4"/>
    <mergeCell ref="C1:D4"/>
    <mergeCell ref="F1:G1"/>
    <mergeCell ref="F2:G2"/>
    <mergeCell ref="F3:G3"/>
    <mergeCell ref="F4:G4"/>
  </mergeCells>
  <phoneticPr fontId="2" type="noConversion"/>
  <dataValidations count="1">
    <dataValidation type="list" allowBlank="1" showInputMessage="1" showErrorMessage="1" sqref="B7:B25" xr:uid="{EEEF7919-4D61-4DF3-95F3-4057E04EB0AC}">
      <formula1>"이월,인도 사업,인도 인건비,인도 기타,통일 사업,통일 인건비,통일 기타,교류 사업,교류 인건비,교류 기타,조직 사업,조직 인건비,조직 기타,정책 사업,정책 인건비,정책 기타,회비 CMS,회비 현금,기부 지구가족,기부 개인,기부 단체,기타 이자,기타 기타,일반여비교통비,일반 통신,일반 접대,일반 회의,일반 도서인쇄,일반 소모품,일반 수수료,일반 경조비 "</formula1>
    </dataValidation>
  </dataValidations>
  <pageMargins left="0.25" right="0.25" top="0.75" bottom="0.75" header="0.3" footer="0.3"/>
  <pageSetup paperSize="9" scale="98" fitToHeight="0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FD503-CC50-49AB-A303-042F30FCAAB2}">
  <sheetPr>
    <pageSetUpPr fitToPage="1"/>
  </sheetPr>
  <dimension ref="A1:G33"/>
  <sheetViews>
    <sheetView topLeftCell="A13" workbookViewId="0">
      <selection activeCell="A26" sqref="A26:G26"/>
    </sheetView>
  </sheetViews>
  <sheetFormatPr defaultRowHeight="16.5"/>
  <cols>
    <col min="1" max="1" width="11.125" style="6" customWidth="1"/>
    <col min="2" max="2" width="19.625" style="3" customWidth="1"/>
    <col min="3" max="3" width="30" customWidth="1"/>
    <col min="4" max="5" width="11.125" style="5" customWidth="1"/>
    <col min="6" max="6" width="11.125" style="4" customWidth="1"/>
    <col min="7" max="7" width="7.375" style="3" bestFit="1" customWidth="1"/>
  </cols>
  <sheetData>
    <row r="1" spans="1:7" ht="17.25" customHeight="1">
      <c r="A1" s="138"/>
      <c r="B1" s="139"/>
      <c r="C1" s="139" t="s">
        <v>55</v>
      </c>
      <c r="D1" s="139"/>
      <c r="E1" s="7" t="s">
        <v>56</v>
      </c>
      <c r="F1" s="144" t="s">
        <v>57</v>
      </c>
      <c r="G1" s="145"/>
    </row>
    <row r="2" spans="1:7" ht="17.25" customHeight="1">
      <c r="A2" s="140"/>
      <c r="B2" s="141"/>
      <c r="C2" s="141"/>
      <c r="D2" s="141"/>
      <c r="E2" s="8" t="s">
        <v>58</v>
      </c>
      <c r="F2" s="146" t="s">
        <v>59</v>
      </c>
      <c r="G2" s="147"/>
    </row>
    <row r="3" spans="1:7" ht="17.25" customHeight="1">
      <c r="A3" s="140"/>
      <c r="B3" s="141"/>
      <c r="C3" s="141"/>
      <c r="D3" s="141"/>
      <c r="E3" s="8" t="s">
        <v>60</v>
      </c>
      <c r="F3" s="146"/>
      <c r="G3" s="147"/>
    </row>
    <row r="4" spans="1:7" ht="17.25" customHeight="1" thickBot="1">
      <c r="A4" s="142"/>
      <c r="B4" s="143"/>
      <c r="C4" s="143"/>
      <c r="D4" s="143"/>
      <c r="E4" s="9" t="s">
        <v>61</v>
      </c>
      <c r="F4" s="148" t="s">
        <v>62</v>
      </c>
      <c r="G4" s="149"/>
    </row>
    <row r="5" spans="1:7" ht="28.5" customHeight="1" thickBot="1"/>
    <row r="6" spans="1:7" ht="33.75" thickBot="1">
      <c r="A6" s="10" t="s">
        <v>63</v>
      </c>
      <c r="B6" s="11" t="s">
        <v>64</v>
      </c>
      <c r="C6" s="11" t="s">
        <v>65</v>
      </c>
      <c r="D6" s="12" t="s">
        <v>66</v>
      </c>
      <c r="E6" s="12" t="s">
        <v>67</v>
      </c>
      <c r="F6" s="13" t="s">
        <v>68</v>
      </c>
      <c r="G6" s="14" t="s">
        <v>69</v>
      </c>
    </row>
    <row r="7" spans="1:7" ht="30" customHeight="1" thickTop="1">
      <c r="A7" s="15"/>
      <c r="B7" s="21" t="s">
        <v>161</v>
      </c>
      <c r="C7" s="16"/>
      <c r="D7" s="81">
        <f>'3. 출납부 9월'!F26</f>
        <v>0</v>
      </c>
      <c r="E7" s="17">
        <v>0</v>
      </c>
      <c r="F7" s="18">
        <f>SUM(D7-E7)</f>
        <v>0</v>
      </c>
      <c r="G7" s="19" t="s">
        <v>70</v>
      </c>
    </row>
    <row r="8" spans="1:7" ht="30" customHeight="1">
      <c r="A8" s="20"/>
      <c r="B8" s="21"/>
      <c r="C8" s="21"/>
      <c r="D8" s="22"/>
      <c r="E8" s="22"/>
      <c r="F8" s="23">
        <f>SUM(F7,D8-E8)</f>
        <v>0</v>
      </c>
      <c r="G8" s="24" t="s">
        <v>71</v>
      </c>
    </row>
    <row r="9" spans="1:7" ht="30" customHeight="1">
      <c r="A9" s="20"/>
      <c r="B9" s="21"/>
      <c r="C9" s="21"/>
      <c r="D9" s="22"/>
      <c r="E9" s="22"/>
      <c r="F9" s="23">
        <f t="shared" ref="F9:F25" si="0">SUM(F8,D9-E9)</f>
        <v>0</v>
      </c>
      <c r="G9" s="25"/>
    </row>
    <row r="10" spans="1:7" ht="30" customHeight="1">
      <c r="A10" s="20"/>
      <c r="B10" s="21"/>
      <c r="C10" s="21"/>
      <c r="D10" s="22"/>
      <c r="E10" s="22"/>
      <c r="F10" s="23">
        <f t="shared" si="0"/>
        <v>0</v>
      </c>
      <c r="G10" s="25"/>
    </row>
    <row r="11" spans="1:7" ht="30" customHeight="1">
      <c r="A11" s="20"/>
      <c r="B11" s="21"/>
      <c r="C11" s="21"/>
      <c r="D11" s="22"/>
      <c r="E11" s="22"/>
      <c r="F11" s="23">
        <f t="shared" si="0"/>
        <v>0</v>
      </c>
      <c r="G11" s="25"/>
    </row>
    <row r="12" spans="1:7" ht="30" customHeight="1">
      <c r="A12" s="20"/>
      <c r="B12" s="21"/>
      <c r="C12" s="21"/>
      <c r="D12" s="22"/>
      <c r="E12" s="22"/>
      <c r="F12" s="23">
        <f t="shared" si="0"/>
        <v>0</v>
      </c>
      <c r="G12" s="25"/>
    </row>
    <row r="13" spans="1:7" ht="30" customHeight="1">
      <c r="A13" s="26"/>
      <c r="B13" s="21"/>
      <c r="C13" s="21"/>
      <c r="D13" s="22"/>
      <c r="E13" s="22"/>
      <c r="F13" s="23">
        <f t="shared" si="0"/>
        <v>0</v>
      </c>
      <c r="G13" s="28"/>
    </row>
    <row r="14" spans="1:7" ht="30" customHeight="1">
      <c r="A14" s="26"/>
      <c r="B14" s="21"/>
      <c r="C14" s="21"/>
      <c r="D14" s="22"/>
      <c r="E14" s="22"/>
      <c r="F14" s="23">
        <f t="shared" si="0"/>
        <v>0</v>
      </c>
      <c r="G14" s="28"/>
    </row>
    <row r="15" spans="1:7" ht="30" customHeight="1">
      <c r="A15" s="26"/>
      <c r="B15" s="21"/>
      <c r="C15" s="21"/>
      <c r="D15" s="22"/>
      <c r="E15" s="22"/>
      <c r="F15" s="23">
        <f t="shared" si="0"/>
        <v>0</v>
      </c>
      <c r="G15" s="28"/>
    </row>
    <row r="16" spans="1:7" ht="30" customHeight="1">
      <c r="A16" s="26"/>
      <c r="B16" s="21"/>
      <c r="C16" s="21"/>
      <c r="D16" s="22"/>
      <c r="E16" s="22"/>
      <c r="F16" s="23">
        <f t="shared" si="0"/>
        <v>0</v>
      </c>
      <c r="G16" s="28"/>
    </row>
    <row r="17" spans="1:7" ht="30" customHeight="1">
      <c r="A17" s="26"/>
      <c r="B17" s="21"/>
      <c r="C17" s="27"/>
      <c r="D17" s="22"/>
      <c r="E17" s="22"/>
      <c r="F17" s="23">
        <f t="shared" si="0"/>
        <v>0</v>
      </c>
      <c r="G17" s="28"/>
    </row>
    <row r="18" spans="1:7" ht="30" customHeight="1">
      <c r="A18" s="26"/>
      <c r="B18" s="21"/>
      <c r="C18" s="27"/>
      <c r="D18" s="22"/>
      <c r="E18" s="22"/>
      <c r="F18" s="23">
        <f t="shared" si="0"/>
        <v>0</v>
      </c>
      <c r="G18" s="28"/>
    </row>
    <row r="19" spans="1:7" ht="30" customHeight="1">
      <c r="A19" s="26"/>
      <c r="B19" s="21"/>
      <c r="C19" s="27"/>
      <c r="D19" s="22"/>
      <c r="E19" s="22"/>
      <c r="F19" s="23">
        <f t="shared" si="0"/>
        <v>0</v>
      </c>
      <c r="G19" s="28"/>
    </row>
    <row r="20" spans="1:7" ht="30" customHeight="1">
      <c r="A20" s="26"/>
      <c r="B20" s="21"/>
      <c r="C20" s="27"/>
      <c r="D20" s="22"/>
      <c r="E20" s="22"/>
      <c r="F20" s="23">
        <f t="shared" si="0"/>
        <v>0</v>
      </c>
      <c r="G20" s="28"/>
    </row>
    <row r="21" spans="1:7" ht="30" customHeight="1">
      <c r="A21" s="26"/>
      <c r="B21" s="21"/>
      <c r="C21" s="27"/>
      <c r="D21" s="22"/>
      <c r="E21" s="22"/>
      <c r="F21" s="23">
        <f t="shared" si="0"/>
        <v>0</v>
      </c>
      <c r="G21" s="28"/>
    </row>
    <row r="22" spans="1:7" ht="30" customHeight="1">
      <c r="A22" s="26"/>
      <c r="B22" s="21"/>
      <c r="C22" s="27"/>
      <c r="D22" s="22"/>
      <c r="E22" s="22"/>
      <c r="F22" s="23">
        <f t="shared" si="0"/>
        <v>0</v>
      </c>
      <c r="G22" s="28"/>
    </row>
    <row r="23" spans="1:7" ht="30" customHeight="1">
      <c r="A23" s="26"/>
      <c r="B23" s="21"/>
      <c r="C23" s="27"/>
      <c r="D23" s="22"/>
      <c r="E23" s="22"/>
      <c r="F23" s="23">
        <f t="shared" si="0"/>
        <v>0</v>
      </c>
      <c r="G23" s="28"/>
    </row>
    <row r="24" spans="1:7" ht="30" customHeight="1">
      <c r="A24" s="26"/>
      <c r="B24" s="21"/>
      <c r="C24" s="27"/>
      <c r="D24" s="22"/>
      <c r="E24" s="22"/>
      <c r="F24" s="23">
        <f t="shared" si="0"/>
        <v>0</v>
      </c>
      <c r="G24" s="28"/>
    </row>
    <row r="25" spans="1:7" ht="30" customHeight="1" thickBot="1">
      <c r="A25" s="115"/>
      <c r="B25" s="116"/>
      <c r="C25" s="117"/>
      <c r="D25" s="118"/>
      <c r="E25" s="118"/>
      <c r="F25" s="119">
        <f t="shared" si="0"/>
        <v>0</v>
      </c>
      <c r="G25" s="120"/>
    </row>
    <row r="26" spans="1:7" ht="24.75" customHeight="1" thickBot="1">
      <c r="A26" s="136" t="s">
        <v>13</v>
      </c>
      <c r="B26" s="137"/>
      <c r="C26" s="137"/>
      <c r="D26" s="121">
        <f>SUM(D7:D25)</f>
        <v>0</v>
      </c>
      <c r="E26" s="121">
        <f>SUM(E7:E25)</f>
        <v>0</v>
      </c>
      <c r="F26" s="122">
        <f>SUM(D26-E26)</f>
        <v>0</v>
      </c>
      <c r="G26" s="123"/>
    </row>
    <row r="27" spans="1:7" ht="24.75" customHeight="1"/>
    <row r="28" spans="1:7" ht="24.75" customHeight="1"/>
    <row r="29" spans="1:7" ht="24.75" customHeight="1"/>
    <row r="30" spans="1:7" ht="24.75" customHeight="1"/>
    <row r="31" spans="1:7" ht="24.75" customHeight="1"/>
    <row r="32" spans="1:7" ht="24.75" customHeight="1"/>
    <row r="33" ht="24.75" customHeight="1"/>
  </sheetData>
  <mergeCells count="7">
    <mergeCell ref="A26:C26"/>
    <mergeCell ref="A1:B4"/>
    <mergeCell ref="C1:D4"/>
    <mergeCell ref="F1:G1"/>
    <mergeCell ref="F2:G2"/>
    <mergeCell ref="F3:G3"/>
    <mergeCell ref="F4:G4"/>
  </mergeCells>
  <phoneticPr fontId="2" type="noConversion"/>
  <dataValidations count="1">
    <dataValidation type="list" allowBlank="1" showInputMessage="1" showErrorMessage="1" sqref="B7:B25" xr:uid="{876CCDF9-74A4-4272-98EC-7A28155031D6}">
      <formula1>"이월,인도 사업,인도 인건비,인도 기타,통일 사업,통일 인건비,통일 기타,교류 사업,교류 인건비,교류 기타,조직 사업,조직 인건비,조직 기타,정책 사업,정책 인건비,정책 기타,회비 CMS,회비 현금,기부 지구가족,기부 개인,기부 단체,기타 이자,기타 기타,일반여비교통비,일반 통신,일반 접대,일반 회의,일반 도서인쇄,일반 소모품,일반 수수료,일반 경조비 "</formula1>
    </dataValidation>
  </dataValidations>
  <pageMargins left="0.25" right="0.25" top="0.75" bottom="0.75" header="0.3" footer="0.3"/>
  <pageSetup paperSize="9" scale="98" fitToHeight="0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353FA-3D2D-4B83-BE7C-C86AC166CEF5}">
  <sheetPr>
    <pageSetUpPr fitToPage="1"/>
  </sheetPr>
  <dimension ref="A1:G33"/>
  <sheetViews>
    <sheetView topLeftCell="A19" workbookViewId="0">
      <selection activeCell="A26" sqref="A26:G26"/>
    </sheetView>
  </sheetViews>
  <sheetFormatPr defaultRowHeight="16.5"/>
  <cols>
    <col min="1" max="1" width="11.125" style="6" customWidth="1"/>
    <col min="2" max="2" width="19.625" style="3" customWidth="1"/>
    <col min="3" max="3" width="30" customWidth="1"/>
    <col min="4" max="5" width="11.125" style="5" customWidth="1"/>
    <col min="6" max="6" width="11.125" style="4" customWidth="1"/>
    <col min="7" max="7" width="7.375" style="3" bestFit="1" customWidth="1"/>
  </cols>
  <sheetData>
    <row r="1" spans="1:7" ht="17.25" customHeight="1">
      <c r="A1" s="138"/>
      <c r="B1" s="139"/>
      <c r="C1" s="139" t="s">
        <v>55</v>
      </c>
      <c r="D1" s="139"/>
      <c r="E1" s="7" t="s">
        <v>56</v>
      </c>
      <c r="F1" s="144" t="s">
        <v>57</v>
      </c>
      <c r="G1" s="145"/>
    </row>
    <row r="2" spans="1:7" ht="17.25" customHeight="1">
      <c r="A2" s="140"/>
      <c r="B2" s="141"/>
      <c r="C2" s="141"/>
      <c r="D2" s="141"/>
      <c r="E2" s="8" t="s">
        <v>58</v>
      </c>
      <c r="F2" s="146" t="s">
        <v>59</v>
      </c>
      <c r="G2" s="147"/>
    </row>
    <row r="3" spans="1:7" ht="17.25" customHeight="1">
      <c r="A3" s="140"/>
      <c r="B3" s="141"/>
      <c r="C3" s="141"/>
      <c r="D3" s="141"/>
      <c r="E3" s="8" t="s">
        <v>60</v>
      </c>
      <c r="F3" s="146"/>
      <c r="G3" s="147"/>
    </row>
    <row r="4" spans="1:7" ht="17.25" customHeight="1" thickBot="1">
      <c r="A4" s="142"/>
      <c r="B4" s="143"/>
      <c r="C4" s="143"/>
      <c r="D4" s="143"/>
      <c r="E4" s="9" t="s">
        <v>61</v>
      </c>
      <c r="F4" s="148" t="s">
        <v>62</v>
      </c>
      <c r="G4" s="149"/>
    </row>
    <row r="5" spans="1:7" ht="28.5" customHeight="1" thickBot="1"/>
    <row r="6" spans="1:7" ht="33.75" thickBot="1">
      <c r="A6" s="10" t="s">
        <v>63</v>
      </c>
      <c r="B6" s="11" t="s">
        <v>64</v>
      </c>
      <c r="C6" s="11" t="s">
        <v>65</v>
      </c>
      <c r="D6" s="12" t="s">
        <v>66</v>
      </c>
      <c r="E6" s="12" t="s">
        <v>67</v>
      </c>
      <c r="F6" s="13" t="s">
        <v>68</v>
      </c>
      <c r="G6" s="14" t="s">
        <v>69</v>
      </c>
    </row>
    <row r="7" spans="1:7" ht="30" customHeight="1" thickTop="1">
      <c r="A7" s="15"/>
      <c r="B7" s="21" t="s">
        <v>161</v>
      </c>
      <c r="C7" s="16"/>
      <c r="D7" s="81">
        <f>'3. 출납부 10월'!F26</f>
        <v>0</v>
      </c>
      <c r="E7" s="17">
        <v>0</v>
      </c>
      <c r="F7" s="18">
        <f>SUM(D7-E7)</f>
        <v>0</v>
      </c>
      <c r="G7" s="19" t="s">
        <v>70</v>
      </c>
    </row>
    <row r="8" spans="1:7" ht="30" customHeight="1">
      <c r="A8" s="20"/>
      <c r="B8" s="21"/>
      <c r="C8" s="21"/>
      <c r="D8" s="22"/>
      <c r="E8" s="22"/>
      <c r="F8" s="23">
        <f>SUM(F7,D8-E8)</f>
        <v>0</v>
      </c>
      <c r="G8" s="24" t="s">
        <v>71</v>
      </c>
    </row>
    <row r="9" spans="1:7" ht="30" customHeight="1">
      <c r="A9" s="20"/>
      <c r="B9" s="21"/>
      <c r="C9" s="21"/>
      <c r="D9" s="22"/>
      <c r="E9" s="22"/>
      <c r="F9" s="23">
        <f t="shared" ref="F9:F25" si="0">SUM(F8,D9-E9)</f>
        <v>0</v>
      </c>
      <c r="G9" s="25"/>
    </row>
    <row r="10" spans="1:7" ht="30" customHeight="1">
      <c r="A10" s="20"/>
      <c r="B10" s="21"/>
      <c r="C10" s="21"/>
      <c r="D10" s="22"/>
      <c r="E10" s="22"/>
      <c r="F10" s="23">
        <f t="shared" si="0"/>
        <v>0</v>
      </c>
      <c r="G10" s="25"/>
    </row>
    <row r="11" spans="1:7" ht="30" customHeight="1">
      <c r="A11" s="20"/>
      <c r="B11" s="21"/>
      <c r="C11" s="21"/>
      <c r="D11" s="22"/>
      <c r="E11" s="22"/>
      <c r="F11" s="23">
        <f t="shared" si="0"/>
        <v>0</v>
      </c>
      <c r="G11" s="25"/>
    </row>
    <row r="12" spans="1:7" ht="30" customHeight="1">
      <c r="A12" s="20"/>
      <c r="B12" s="21"/>
      <c r="C12" s="21"/>
      <c r="D12" s="22"/>
      <c r="E12" s="22"/>
      <c r="F12" s="23">
        <f t="shared" si="0"/>
        <v>0</v>
      </c>
      <c r="G12" s="25"/>
    </row>
    <row r="13" spans="1:7" ht="30" customHeight="1">
      <c r="A13" s="26"/>
      <c r="B13" s="21"/>
      <c r="C13" s="21"/>
      <c r="D13" s="22"/>
      <c r="E13" s="22"/>
      <c r="F13" s="23">
        <f t="shared" si="0"/>
        <v>0</v>
      </c>
      <c r="G13" s="28"/>
    </row>
    <row r="14" spans="1:7" ht="30" customHeight="1">
      <c r="A14" s="26"/>
      <c r="B14" s="21"/>
      <c r="C14" s="21"/>
      <c r="D14" s="22"/>
      <c r="E14" s="22"/>
      <c r="F14" s="23">
        <f t="shared" si="0"/>
        <v>0</v>
      </c>
      <c r="G14" s="28"/>
    </row>
    <row r="15" spans="1:7" ht="30" customHeight="1">
      <c r="A15" s="26"/>
      <c r="B15" s="21"/>
      <c r="C15" s="21"/>
      <c r="D15" s="22"/>
      <c r="E15" s="22"/>
      <c r="F15" s="23">
        <f t="shared" si="0"/>
        <v>0</v>
      </c>
      <c r="G15" s="28"/>
    </row>
    <row r="16" spans="1:7" ht="30" customHeight="1">
      <c r="A16" s="26"/>
      <c r="B16" s="21"/>
      <c r="C16" s="21"/>
      <c r="D16" s="22"/>
      <c r="E16" s="22"/>
      <c r="F16" s="23">
        <f t="shared" si="0"/>
        <v>0</v>
      </c>
      <c r="G16" s="28"/>
    </row>
    <row r="17" spans="1:7" ht="30" customHeight="1">
      <c r="A17" s="26"/>
      <c r="B17" s="21"/>
      <c r="C17" s="27"/>
      <c r="D17" s="22"/>
      <c r="E17" s="22"/>
      <c r="F17" s="23">
        <f t="shared" si="0"/>
        <v>0</v>
      </c>
      <c r="G17" s="28"/>
    </row>
    <row r="18" spans="1:7" ht="30" customHeight="1">
      <c r="A18" s="26"/>
      <c r="B18" s="21"/>
      <c r="C18" s="27"/>
      <c r="D18" s="22"/>
      <c r="E18" s="22"/>
      <c r="F18" s="23">
        <f t="shared" si="0"/>
        <v>0</v>
      </c>
      <c r="G18" s="28"/>
    </row>
    <row r="19" spans="1:7" ht="30" customHeight="1">
      <c r="A19" s="26"/>
      <c r="B19" s="21"/>
      <c r="C19" s="27"/>
      <c r="D19" s="22"/>
      <c r="E19" s="22"/>
      <c r="F19" s="23">
        <f t="shared" si="0"/>
        <v>0</v>
      </c>
      <c r="G19" s="28"/>
    </row>
    <row r="20" spans="1:7" ht="30" customHeight="1">
      <c r="A20" s="26"/>
      <c r="B20" s="21"/>
      <c r="C20" s="27"/>
      <c r="D20" s="22"/>
      <c r="E20" s="22"/>
      <c r="F20" s="23">
        <f t="shared" si="0"/>
        <v>0</v>
      </c>
      <c r="G20" s="28"/>
    </row>
    <row r="21" spans="1:7" ht="30" customHeight="1">
      <c r="A21" s="26"/>
      <c r="B21" s="21"/>
      <c r="C21" s="27"/>
      <c r="D21" s="22"/>
      <c r="E21" s="22"/>
      <c r="F21" s="23">
        <f t="shared" si="0"/>
        <v>0</v>
      </c>
      <c r="G21" s="28"/>
    </row>
    <row r="22" spans="1:7" ht="30" customHeight="1">
      <c r="A22" s="26"/>
      <c r="B22" s="21"/>
      <c r="C22" s="27"/>
      <c r="D22" s="22"/>
      <c r="E22" s="22"/>
      <c r="F22" s="23">
        <f t="shared" si="0"/>
        <v>0</v>
      </c>
      <c r="G22" s="28"/>
    </row>
    <row r="23" spans="1:7" ht="30" customHeight="1">
      <c r="A23" s="26"/>
      <c r="B23" s="21"/>
      <c r="C23" s="27"/>
      <c r="D23" s="22"/>
      <c r="E23" s="22"/>
      <c r="F23" s="23">
        <f t="shared" si="0"/>
        <v>0</v>
      </c>
      <c r="G23" s="28"/>
    </row>
    <row r="24" spans="1:7" ht="30" customHeight="1">
      <c r="A24" s="26"/>
      <c r="B24" s="21"/>
      <c r="C24" s="27"/>
      <c r="D24" s="22"/>
      <c r="E24" s="22"/>
      <c r="F24" s="23">
        <f t="shared" si="0"/>
        <v>0</v>
      </c>
      <c r="G24" s="28"/>
    </row>
    <row r="25" spans="1:7" ht="30" customHeight="1" thickBot="1">
      <c r="A25" s="115"/>
      <c r="B25" s="116"/>
      <c r="C25" s="117"/>
      <c r="D25" s="118"/>
      <c r="E25" s="118"/>
      <c r="F25" s="119">
        <f t="shared" si="0"/>
        <v>0</v>
      </c>
      <c r="G25" s="120"/>
    </row>
    <row r="26" spans="1:7" ht="24.75" customHeight="1" thickBot="1">
      <c r="A26" s="136" t="s">
        <v>13</v>
      </c>
      <c r="B26" s="137"/>
      <c r="C26" s="137"/>
      <c r="D26" s="121">
        <f>SUM(D7:D25)</f>
        <v>0</v>
      </c>
      <c r="E26" s="121">
        <f>SUM(E7:E25)</f>
        <v>0</v>
      </c>
      <c r="F26" s="122">
        <f>SUM(D26-E26)</f>
        <v>0</v>
      </c>
      <c r="G26" s="123"/>
    </row>
    <row r="27" spans="1:7" ht="24.75" customHeight="1"/>
    <row r="28" spans="1:7" ht="24.75" customHeight="1"/>
    <row r="29" spans="1:7" ht="24.75" customHeight="1"/>
    <row r="30" spans="1:7" ht="24.75" customHeight="1"/>
    <row r="31" spans="1:7" ht="24.75" customHeight="1"/>
    <row r="32" spans="1:7" ht="24.75" customHeight="1"/>
    <row r="33" ht="24.75" customHeight="1"/>
  </sheetData>
  <mergeCells count="7">
    <mergeCell ref="A26:C26"/>
    <mergeCell ref="A1:B4"/>
    <mergeCell ref="C1:D4"/>
    <mergeCell ref="F1:G1"/>
    <mergeCell ref="F2:G2"/>
    <mergeCell ref="F3:G3"/>
    <mergeCell ref="F4:G4"/>
  </mergeCells>
  <phoneticPr fontId="2" type="noConversion"/>
  <dataValidations count="1">
    <dataValidation type="list" allowBlank="1" showInputMessage="1" showErrorMessage="1" sqref="B7:B25" xr:uid="{DBC23AA2-631E-40A9-A035-581DB25D2179}">
      <formula1>"이월,인도 사업,인도 인건비,인도 기타,통일 사업,통일 인건비,통일 기타,교류 사업,교류 인건비,교류 기타,조직 사업,조직 인건비,조직 기타,정책 사업,정책 인건비,정책 기타,회비 CMS,회비 현금,기부 지구가족,기부 개인,기부 단체,기타 이자,기타 기타,일반여비교통비,일반 통신,일반 접대,일반 회의,일반 도서인쇄,일반 소모품,일반 수수료,일반 경조비 "</formula1>
    </dataValidation>
  </dataValidations>
  <pageMargins left="0.25" right="0.25" top="0.75" bottom="0.75" header="0.3" footer="0.3"/>
  <pageSetup paperSize="9" scale="98" fitToHeight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3C3CF-A1A4-465A-9E45-3A921FD6169C}">
  <sheetPr>
    <pageSetUpPr fitToPage="1"/>
  </sheetPr>
  <dimension ref="A1:G33"/>
  <sheetViews>
    <sheetView topLeftCell="A16" workbookViewId="0">
      <selection activeCell="G26" sqref="A26:G26"/>
    </sheetView>
  </sheetViews>
  <sheetFormatPr defaultRowHeight="16.5"/>
  <cols>
    <col min="1" max="1" width="11.125" style="6" customWidth="1"/>
    <col min="2" max="2" width="19.625" style="3" customWidth="1"/>
    <col min="3" max="3" width="30" customWidth="1"/>
    <col min="4" max="5" width="11.125" style="5" customWidth="1"/>
    <col min="6" max="6" width="11.125" style="4" customWidth="1"/>
    <col min="7" max="7" width="7.375" style="3" bestFit="1" customWidth="1"/>
  </cols>
  <sheetData>
    <row r="1" spans="1:7" ht="17.25" customHeight="1">
      <c r="A1" s="138"/>
      <c r="B1" s="139"/>
      <c r="C1" s="139" t="s">
        <v>55</v>
      </c>
      <c r="D1" s="139"/>
      <c r="E1" s="7" t="s">
        <v>56</v>
      </c>
      <c r="F1" s="144" t="s">
        <v>57</v>
      </c>
      <c r="G1" s="145"/>
    </row>
    <row r="2" spans="1:7" ht="17.25" customHeight="1">
      <c r="A2" s="140"/>
      <c r="B2" s="141"/>
      <c r="C2" s="141"/>
      <c r="D2" s="141"/>
      <c r="E2" s="8" t="s">
        <v>58</v>
      </c>
      <c r="F2" s="146" t="s">
        <v>59</v>
      </c>
      <c r="G2" s="147"/>
    </row>
    <row r="3" spans="1:7" ht="17.25" customHeight="1">
      <c r="A3" s="140"/>
      <c r="B3" s="141"/>
      <c r="C3" s="141"/>
      <c r="D3" s="141"/>
      <c r="E3" s="8" t="s">
        <v>60</v>
      </c>
      <c r="F3" s="146"/>
      <c r="G3" s="147"/>
    </row>
    <row r="4" spans="1:7" ht="17.25" customHeight="1" thickBot="1">
      <c r="A4" s="142"/>
      <c r="B4" s="143"/>
      <c r="C4" s="143"/>
      <c r="D4" s="143"/>
      <c r="E4" s="9" t="s">
        <v>61</v>
      </c>
      <c r="F4" s="148" t="s">
        <v>62</v>
      </c>
      <c r="G4" s="149"/>
    </row>
    <row r="5" spans="1:7" ht="28.5" customHeight="1" thickBot="1"/>
    <row r="6" spans="1:7" ht="33.75" thickBot="1">
      <c r="A6" s="10" t="s">
        <v>63</v>
      </c>
      <c r="B6" s="11" t="s">
        <v>64</v>
      </c>
      <c r="C6" s="11" t="s">
        <v>65</v>
      </c>
      <c r="D6" s="12" t="s">
        <v>66</v>
      </c>
      <c r="E6" s="12" t="s">
        <v>67</v>
      </c>
      <c r="F6" s="13" t="s">
        <v>68</v>
      </c>
      <c r="G6" s="14" t="s">
        <v>69</v>
      </c>
    </row>
    <row r="7" spans="1:7" ht="30" customHeight="1" thickTop="1">
      <c r="A7" s="15"/>
      <c r="B7" s="21" t="s">
        <v>161</v>
      </c>
      <c r="C7" s="16"/>
      <c r="D7" s="81">
        <f>'3. 출납부 11월'!F26</f>
        <v>0</v>
      </c>
      <c r="E7" s="17">
        <v>0</v>
      </c>
      <c r="F7" s="18">
        <f>SUM(D7-E7)</f>
        <v>0</v>
      </c>
      <c r="G7" s="19" t="s">
        <v>70</v>
      </c>
    </row>
    <row r="8" spans="1:7" ht="30" customHeight="1">
      <c r="A8" s="20"/>
      <c r="B8" s="21"/>
      <c r="C8" s="21"/>
      <c r="D8" s="22"/>
      <c r="E8" s="22"/>
      <c r="F8" s="23">
        <f>SUM(F7,D8-E8)</f>
        <v>0</v>
      </c>
      <c r="G8" s="24" t="s">
        <v>71</v>
      </c>
    </row>
    <row r="9" spans="1:7" ht="30" customHeight="1">
      <c r="A9" s="20"/>
      <c r="B9" s="21"/>
      <c r="C9" s="21"/>
      <c r="D9" s="22"/>
      <c r="E9" s="22"/>
      <c r="F9" s="23">
        <f t="shared" ref="F9:F25" si="0">SUM(F8,D9-E9)</f>
        <v>0</v>
      </c>
      <c r="G9" s="25"/>
    </row>
    <row r="10" spans="1:7" ht="30" customHeight="1">
      <c r="A10" s="20"/>
      <c r="B10" s="21"/>
      <c r="C10" s="21"/>
      <c r="D10" s="22"/>
      <c r="E10" s="22"/>
      <c r="F10" s="23">
        <f t="shared" si="0"/>
        <v>0</v>
      </c>
      <c r="G10" s="25"/>
    </row>
    <row r="11" spans="1:7" ht="30" customHeight="1">
      <c r="A11" s="20"/>
      <c r="B11" s="21"/>
      <c r="C11" s="21"/>
      <c r="D11" s="22"/>
      <c r="E11" s="22"/>
      <c r="F11" s="23">
        <f t="shared" si="0"/>
        <v>0</v>
      </c>
      <c r="G11" s="25"/>
    </row>
    <row r="12" spans="1:7" ht="30" customHeight="1">
      <c r="A12" s="20"/>
      <c r="B12" s="21"/>
      <c r="C12" s="21"/>
      <c r="D12" s="22"/>
      <c r="E12" s="22"/>
      <c r="F12" s="23">
        <f t="shared" si="0"/>
        <v>0</v>
      </c>
      <c r="G12" s="25"/>
    </row>
    <row r="13" spans="1:7" ht="30" customHeight="1">
      <c r="A13" s="26"/>
      <c r="B13" s="21"/>
      <c r="C13" s="21"/>
      <c r="D13" s="22"/>
      <c r="E13" s="22"/>
      <c r="F13" s="23">
        <f t="shared" si="0"/>
        <v>0</v>
      </c>
      <c r="G13" s="28"/>
    </row>
    <row r="14" spans="1:7" ht="30" customHeight="1">
      <c r="A14" s="26"/>
      <c r="B14" s="21"/>
      <c r="C14" s="21"/>
      <c r="D14" s="22"/>
      <c r="E14" s="22"/>
      <c r="F14" s="23">
        <f t="shared" si="0"/>
        <v>0</v>
      </c>
      <c r="G14" s="28"/>
    </row>
    <row r="15" spans="1:7" ht="30" customHeight="1">
      <c r="A15" s="26"/>
      <c r="B15" s="21"/>
      <c r="C15" s="21"/>
      <c r="D15" s="22"/>
      <c r="E15" s="22"/>
      <c r="F15" s="23">
        <f t="shared" si="0"/>
        <v>0</v>
      </c>
      <c r="G15" s="28"/>
    </row>
    <row r="16" spans="1:7" ht="30" customHeight="1">
      <c r="A16" s="26"/>
      <c r="B16" s="21"/>
      <c r="C16" s="21"/>
      <c r="D16" s="22"/>
      <c r="E16" s="22"/>
      <c r="F16" s="23">
        <f t="shared" si="0"/>
        <v>0</v>
      </c>
      <c r="G16" s="28"/>
    </row>
    <row r="17" spans="1:7" ht="30" customHeight="1">
      <c r="A17" s="26"/>
      <c r="B17" s="21"/>
      <c r="C17" s="27"/>
      <c r="D17" s="22"/>
      <c r="E17" s="22"/>
      <c r="F17" s="23">
        <f t="shared" si="0"/>
        <v>0</v>
      </c>
      <c r="G17" s="28"/>
    </row>
    <row r="18" spans="1:7" ht="30" customHeight="1">
      <c r="A18" s="26"/>
      <c r="B18" s="21"/>
      <c r="C18" s="27"/>
      <c r="D18" s="22"/>
      <c r="E18" s="22"/>
      <c r="F18" s="23">
        <f t="shared" si="0"/>
        <v>0</v>
      </c>
      <c r="G18" s="28"/>
    </row>
    <row r="19" spans="1:7" ht="30" customHeight="1">
      <c r="A19" s="26"/>
      <c r="B19" s="21"/>
      <c r="C19" s="27"/>
      <c r="D19" s="22"/>
      <c r="E19" s="22"/>
      <c r="F19" s="23">
        <f t="shared" si="0"/>
        <v>0</v>
      </c>
      <c r="G19" s="28"/>
    </row>
    <row r="20" spans="1:7" ht="30" customHeight="1">
      <c r="A20" s="26"/>
      <c r="B20" s="21"/>
      <c r="C20" s="27"/>
      <c r="D20" s="22"/>
      <c r="E20" s="22"/>
      <c r="F20" s="23">
        <f t="shared" si="0"/>
        <v>0</v>
      </c>
      <c r="G20" s="28"/>
    </row>
    <row r="21" spans="1:7" ht="30" customHeight="1">
      <c r="A21" s="26"/>
      <c r="B21" s="21"/>
      <c r="C21" s="27"/>
      <c r="D21" s="22"/>
      <c r="E21" s="22"/>
      <c r="F21" s="23">
        <f t="shared" si="0"/>
        <v>0</v>
      </c>
      <c r="G21" s="28"/>
    </row>
    <row r="22" spans="1:7" ht="30" customHeight="1">
      <c r="A22" s="26"/>
      <c r="B22" s="21"/>
      <c r="C22" s="27"/>
      <c r="D22" s="22"/>
      <c r="E22" s="22"/>
      <c r="F22" s="23">
        <f t="shared" si="0"/>
        <v>0</v>
      </c>
      <c r="G22" s="28"/>
    </row>
    <row r="23" spans="1:7" ht="30" customHeight="1">
      <c r="A23" s="26"/>
      <c r="B23" s="21"/>
      <c r="C23" s="27"/>
      <c r="D23" s="22"/>
      <c r="E23" s="22"/>
      <c r="F23" s="23">
        <f t="shared" si="0"/>
        <v>0</v>
      </c>
      <c r="G23" s="28"/>
    </row>
    <row r="24" spans="1:7" ht="30" customHeight="1">
      <c r="A24" s="26"/>
      <c r="B24" s="21"/>
      <c r="C24" s="27"/>
      <c r="D24" s="22"/>
      <c r="E24" s="22"/>
      <c r="F24" s="23">
        <f t="shared" si="0"/>
        <v>0</v>
      </c>
      <c r="G24" s="28"/>
    </row>
    <row r="25" spans="1:7" ht="30" customHeight="1" thickBot="1">
      <c r="A25" s="115"/>
      <c r="B25" s="116"/>
      <c r="C25" s="117"/>
      <c r="D25" s="118"/>
      <c r="E25" s="118"/>
      <c r="F25" s="119">
        <f t="shared" si="0"/>
        <v>0</v>
      </c>
      <c r="G25" s="120"/>
    </row>
    <row r="26" spans="1:7" ht="24.75" customHeight="1" thickBot="1">
      <c r="A26" s="136" t="s">
        <v>13</v>
      </c>
      <c r="B26" s="137"/>
      <c r="C26" s="137"/>
      <c r="D26" s="121">
        <f>SUM(D7:D25)</f>
        <v>0</v>
      </c>
      <c r="E26" s="121">
        <f>SUM(E7:E25)</f>
        <v>0</v>
      </c>
      <c r="F26" s="122">
        <f>SUM(D26-E26)</f>
        <v>0</v>
      </c>
      <c r="G26" s="123"/>
    </row>
    <row r="27" spans="1:7" ht="24.75" customHeight="1"/>
    <row r="28" spans="1:7" ht="24.75" customHeight="1"/>
    <row r="29" spans="1:7" ht="24.75" customHeight="1"/>
    <row r="30" spans="1:7" ht="24.75" customHeight="1"/>
    <row r="31" spans="1:7" ht="24.75" customHeight="1"/>
    <row r="32" spans="1:7" ht="24.75" customHeight="1"/>
    <row r="33" ht="24.75" customHeight="1"/>
  </sheetData>
  <mergeCells count="7">
    <mergeCell ref="A26:C26"/>
    <mergeCell ref="A1:B4"/>
    <mergeCell ref="C1:D4"/>
    <mergeCell ref="F1:G1"/>
    <mergeCell ref="F2:G2"/>
    <mergeCell ref="F3:G3"/>
    <mergeCell ref="F4:G4"/>
  </mergeCells>
  <phoneticPr fontId="2" type="noConversion"/>
  <dataValidations count="1">
    <dataValidation type="list" allowBlank="1" showInputMessage="1" showErrorMessage="1" sqref="B7:B25" xr:uid="{C0A0BD6A-B696-4147-A134-2271A2D81292}">
      <formula1>"이월,인도 사업,인도 인건비,인도 기타,통일 사업,통일 인건비,통일 기타,교류 사업,교류 인건비,교류 기타,조직 사업,조직 인건비,조직 기타,정책 사업,정책 인건비,정책 기타,회비 CMS,회비 현금,기부 지구가족,기부 개인,기부 단체,기타 이자,기타 기타,일반여비교통비,일반 통신,일반 접대,일반 회의,일반 도서인쇄,일반 소모품,일반 수수료,일반 경조비 "</formula1>
    </dataValidation>
  </dataValidations>
  <pageMargins left="0.25" right="0.25" top="0.75" bottom="0.75" header="0.3" footer="0.3"/>
  <pageSetup paperSize="9" scale="98" fitToHeight="0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5FDC2-5861-4686-8415-F4195EA06DAF}">
  <dimension ref="A1:O18"/>
  <sheetViews>
    <sheetView workbookViewId="0">
      <selection activeCell="P8" sqref="P8"/>
    </sheetView>
  </sheetViews>
  <sheetFormatPr defaultColWidth="9" defaultRowHeight="16.5" customHeight="1"/>
  <cols>
    <col min="1" max="1" width="10.625" style="1" customWidth="1"/>
    <col min="2" max="2" width="18.5" style="2" customWidth="1"/>
    <col min="3" max="15" width="7.625" style="1" customWidth="1"/>
    <col min="16" max="16" width="12.875" style="1" bestFit="1" customWidth="1"/>
    <col min="17" max="16384" width="9" style="1"/>
  </cols>
  <sheetData>
    <row r="1" spans="1:15" s="58" customFormat="1" ht="30" customHeight="1">
      <c r="A1" s="131" t="s">
        <v>39</v>
      </c>
      <c r="B1" s="131"/>
    </row>
    <row r="2" spans="1:15" s="58" customFormat="1">
      <c r="A2" s="128" t="s">
        <v>0</v>
      </c>
      <c r="B2" s="129"/>
      <c r="C2" s="76" t="s">
        <v>1</v>
      </c>
      <c r="D2" s="76" t="s">
        <v>2</v>
      </c>
      <c r="E2" s="76" t="s">
        <v>3</v>
      </c>
      <c r="F2" s="76" t="s">
        <v>4</v>
      </c>
      <c r="G2" s="76" t="s">
        <v>5</v>
      </c>
      <c r="H2" s="76" t="s">
        <v>6</v>
      </c>
      <c r="I2" s="76" t="s">
        <v>7</v>
      </c>
      <c r="J2" s="76" t="s">
        <v>8</v>
      </c>
      <c r="K2" s="76" t="s">
        <v>9</v>
      </c>
      <c r="L2" s="76" t="s">
        <v>10</v>
      </c>
      <c r="M2" s="76" t="s">
        <v>11</v>
      </c>
      <c r="N2" s="76" t="s">
        <v>12</v>
      </c>
      <c r="O2" s="77" t="s">
        <v>13</v>
      </c>
    </row>
    <row r="3" spans="1:15" s="58" customFormat="1" ht="30" customHeight="1">
      <c r="A3" s="155" t="s">
        <v>26</v>
      </c>
      <c r="B3" s="74" t="s">
        <v>27</v>
      </c>
      <c r="C3" s="152" t="s">
        <v>120</v>
      </c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4"/>
    </row>
    <row r="4" spans="1:15" s="58" customFormat="1" ht="30" customHeight="1">
      <c r="A4" s="156"/>
      <c r="B4" s="69" t="s">
        <v>28</v>
      </c>
      <c r="C4" s="152" t="s">
        <v>113</v>
      </c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4"/>
    </row>
    <row r="5" spans="1:15" s="58" customFormat="1" ht="30" customHeight="1">
      <c r="A5" s="156" t="s">
        <v>24</v>
      </c>
      <c r="B5" s="69" t="s">
        <v>29</v>
      </c>
      <c r="C5" s="152" t="s">
        <v>118</v>
      </c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4"/>
    </row>
    <row r="6" spans="1:15" s="58" customFormat="1" ht="30" customHeight="1">
      <c r="A6" s="156"/>
      <c r="B6" s="69" t="s">
        <v>30</v>
      </c>
      <c r="C6" s="152" t="s">
        <v>114</v>
      </c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4"/>
    </row>
    <row r="7" spans="1:15" s="58" customFormat="1" ht="30" customHeight="1">
      <c r="A7" s="156"/>
      <c r="B7" s="69" t="s">
        <v>31</v>
      </c>
      <c r="C7" s="152" t="s">
        <v>115</v>
      </c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4"/>
    </row>
    <row r="8" spans="1:15" s="58" customFormat="1" ht="30" customHeight="1">
      <c r="A8" s="156" t="s">
        <v>32</v>
      </c>
      <c r="B8" s="69" t="s">
        <v>33</v>
      </c>
      <c r="C8" s="152" t="s">
        <v>109</v>
      </c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4"/>
    </row>
    <row r="9" spans="1:15" s="58" customFormat="1" ht="30" customHeight="1">
      <c r="A9" s="157"/>
      <c r="B9" s="70" t="s">
        <v>25</v>
      </c>
      <c r="C9" s="152" t="s">
        <v>110</v>
      </c>
      <c r="D9" s="153"/>
      <c r="E9" s="153"/>
      <c r="F9" s="153"/>
      <c r="G9" s="153"/>
      <c r="H9" s="153"/>
      <c r="I9" s="153"/>
      <c r="J9" s="153"/>
      <c r="K9" s="153"/>
      <c r="L9" s="153"/>
      <c r="M9" s="153"/>
      <c r="N9" s="153"/>
      <c r="O9" s="154"/>
    </row>
    <row r="10" spans="1:15" s="58" customFormat="1" ht="30" customHeight="1">
      <c r="A10" s="65" t="s">
        <v>107</v>
      </c>
      <c r="B10" s="59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6"/>
    </row>
    <row r="11" spans="1:15" s="58" customFormat="1" ht="14.25" customHeight="1">
      <c r="A11" s="61"/>
      <c r="B11" s="62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</row>
    <row r="12" spans="1:15" s="58" customFormat="1" ht="30" customHeight="1">
      <c r="A12" s="151" t="s">
        <v>40</v>
      </c>
      <c r="B12" s="151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</row>
    <row r="13" spans="1:15" s="58" customFormat="1">
      <c r="A13" s="128" t="s">
        <v>0</v>
      </c>
      <c r="B13" s="129"/>
      <c r="C13" s="76" t="s">
        <v>1</v>
      </c>
      <c r="D13" s="76" t="s">
        <v>2</v>
      </c>
      <c r="E13" s="76" t="s">
        <v>3</v>
      </c>
      <c r="F13" s="76" t="s">
        <v>4</v>
      </c>
      <c r="G13" s="76" t="s">
        <v>5</v>
      </c>
      <c r="H13" s="76" t="s">
        <v>6</v>
      </c>
      <c r="I13" s="76" t="s">
        <v>7</v>
      </c>
      <c r="J13" s="76" t="s">
        <v>8</v>
      </c>
      <c r="K13" s="76" t="s">
        <v>9</v>
      </c>
      <c r="L13" s="76" t="s">
        <v>10</v>
      </c>
      <c r="M13" s="76" t="s">
        <v>11</v>
      </c>
      <c r="N13" s="76" t="s">
        <v>12</v>
      </c>
      <c r="O13" s="77" t="s">
        <v>13</v>
      </c>
    </row>
    <row r="14" spans="1:15" s="58" customFormat="1" ht="30" customHeight="1">
      <c r="A14" s="164" t="s">
        <v>34</v>
      </c>
      <c r="B14" s="78" t="s">
        <v>35</v>
      </c>
      <c r="C14" s="158" t="s">
        <v>119</v>
      </c>
      <c r="D14" s="159"/>
      <c r="E14" s="159"/>
      <c r="F14" s="159"/>
      <c r="G14" s="159"/>
      <c r="H14" s="159"/>
      <c r="I14" s="159"/>
      <c r="J14" s="159"/>
      <c r="K14" s="159"/>
      <c r="L14" s="159"/>
      <c r="M14" s="159"/>
      <c r="N14" s="159"/>
      <c r="O14" s="160"/>
    </row>
    <row r="15" spans="1:15" s="58" customFormat="1" ht="30" customHeight="1">
      <c r="A15" s="165"/>
      <c r="B15" s="69" t="s">
        <v>36</v>
      </c>
      <c r="C15" s="161" t="s">
        <v>116</v>
      </c>
      <c r="D15" s="162"/>
      <c r="E15" s="162"/>
      <c r="F15" s="162"/>
      <c r="G15" s="162"/>
      <c r="H15" s="162"/>
      <c r="I15" s="162"/>
      <c r="J15" s="162"/>
      <c r="K15" s="162"/>
      <c r="L15" s="162"/>
      <c r="M15" s="162"/>
      <c r="N15" s="162"/>
      <c r="O15" s="163"/>
    </row>
    <row r="16" spans="1:15" s="58" customFormat="1" ht="30" customHeight="1">
      <c r="A16" s="166"/>
      <c r="B16" s="71" t="s">
        <v>37</v>
      </c>
      <c r="C16" s="161" t="s">
        <v>117</v>
      </c>
      <c r="D16" s="162"/>
      <c r="E16" s="162"/>
      <c r="F16" s="162"/>
      <c r="G16" s="162"/>
      <c r="H16" s="162"/>
      <c r="I16" s="162"/>
      <c r="J16" s="162"/>
      <c r="K16" s="162"/>
      <c r="L16" s="162"/>
      <c r="M16" s="162"/>
      <c r="N16" s="162"/>
      <c r="O16" s="163"/>
    </row>
    <row r="17" spans="1:15" s="58" customFormat="1" ht="30" customHeight="1">
      <c r="A17" s="67" t="s">
        <v>108</v>
      </c>
      <c r="B17" s="59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8"/>
    </row>
    <row r="18" spans="1:15" ht="57" customHeight="1">
      <c r="A18" s="54"/>
      <c r="B18" s="55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</row>
  </sheetData>
  <mergeCells count="18">
    <mergeCell ref="C14:O14"/>
    <mergeCell ref="C15:O15"/>
    <mergeCell ref="C16:O16"/>
    <mergeCell ref="A13:B13"/>
    <mergeCell ref="A14:A16"/>
    <mergeCell ref="A1:B1"/>
    <mergeCell ref="A12:B12"/>
    <mergeCell ref="C3:O3"/>
    <mergeCell ref="C4:O4"/>
    <mergeCell ref="C5:O5"/>
    <mergeCell ref="A2:B2"/>
    <mergeCell ref="A3:A4"/>
    <mergeCell ref="A5:A7"/>
    <mergeCell ref="A8:A9"/>
    <mergeCell ref="C6:O6"/>
    <mergeCell ref="C7:O7"/>
    <mergeCell ref="C8:O8"/>
    <mergeCell ref="C9:O9"/>
  </mergeCells>
  <phoneticPr fontId="2" type="noConversion"/>
  <printOptions horizontalCentered="1"/>
  <pageMargins left="0.25" right="0.25" top="0.75" bottom="0.75" header="0.3" footer="0.3"/>
  <pageSetup paperSize="9" orientation="landscape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34944-61AA-46BA-86AB-732DC1D21186}">
  <sheetPr>
    <pageSetUpPr fitToPage="1"/>
  </sheetPr>
  <dimension ref="A1:H34"/>
  <sheetViews>
    <sheetView topLeftCell="A13" workbookViewId="0">
      <selection activeCell="A19" sqref="A19:C27"/>
    </sheetView>
  </sheetViews>
  <sheetFormatPr defaultRowHeight="16.5"/>
  <cols>
    <col min="1" max="1" width="11.125" style="6" customWidth="1"/>
    <col min="2" max="2" width="11.125" customWidth="1"/>
    <col min="3" max="3" width="18.375" customWidth="1"/>
    <col min="4" max="4" width="30" style="56" customWidth="1"/>
    <col min="5" max="6" width="11.125" style="5" customWidth="1"/>
    <col min="7" max="7" width="11.125" style="4" customWidth="1"/>
    <col min="8" max="8" width="7.375" style="3" bestFit="1" customWidth="1"/>
  </cols>
  <sheetData>
    <row r="1" spans="1:8">
      <c r="A1" s="176" t="s">
        <v>54</v>
      </c>
      <c r="B1" s="176"/>
      <c r="C1" s="176"/>
      <c r="D1" s="176"/>
      <c r="E1" s="176"/>
      <c r="F1" s="176"/>
      <c r="G1" s="176"/>
      <c r="H1" s="176"/>
    </row>
    <row r="2" spans="1:8" ht="17.25" thickBot="1">
      <c r="A2" s="177"/>
      <c r="B2" s="177"/>
      <c r="C2" s="177"/>
      <c r="D2" s="177"/>
      <c r="E2" s="177"/>
      <c r="F2" s="177"/>
      <c r="G2" s="177"/>
      <c r="H2" s="177"/>
    </row>
    <row r="3" spans="1:8" ht="30" customHeight="1" thickTop="1">
      <c r="A3" s="210" t="s">
        <v>53</v>
      </c>
      <c r="B3" s="211"/>
      <c r="C3" s="193" t="s">
        <v>48</v>
      </c>
      <c r="D3" s="194"/>
      <c r="E3" s="194"/>
      <c r="F3" s="194"/>
      <c r="G3" s="194"/>
      <c r="H3" s="195"/>
    </row>
    <row r="4" spans="1:8" ht="30" customHeight="1">
      <c r="A4" s="167" t="s">
        <v>26</v>
      </c>
      <c r="B4" s="168"/>
      <c r="C4" s="173" t="s">
        <v>121</v>
      </c>
      <c r="D4" s="174"/>
      <c r="E4" s="174"/>
      <c r="F4" s="174"/>
      <c r="G4" s="174"/>
      <c r="H4" s="175"/>
    </row>
    <row r="5" spans="1:8" ht="30" customHeight="1">
      <c r="A5" s="167" t="s">
        <v>52</v>
      </c>
      <c r="B5" s="168"/>
      <c r="C5" s="173" t="s">
        <v>51</v>
      </c>
      <c r="D5" s="174" t="s">
        <v>51</v>
      </c>
      <c r="E5" s="174"/>
      <c r="F5" s="174"/>
      <c r="G5" s="174"/>
      <c r="H5" s="175"/>
    </row>
    <row r="6" spans="1:8" ht="30" customHeight="1">
      <c r="A6" s="167" t="s">
        <v>30</v>
      </c>
      <c r="B6" s="168"/>
      <c r="C6" s="173" t="s">
        <v>127</v>
      </c>
      <c r="D6" s="174" t="s">
        <v>50</v>
      </c>
      <c r="E6" s="174"/>
      <c r="F6" s="174"/>
      <c r="G6" s="174"/>
      <c r="H6" s="175"/>
    </row>
    <row r="7" spans="1:8" ht="30" customHeight="1">
      <c r="A7" s="205" t="s">
        <v>31</v>
      </c>
      <c r="B7" s="206"/>
      <c r="C7" s="173" t="s">
        <v>128</v>
      </c>
      <c r="D7" s="174" t="s">
        <v>122</v>
      </c>
      <c r="E7" s="174"/>
      <c r="F7" s="174"/>
      <c r="G7" s="174"/>
      <c r="H7" s="175"/>
    </row>
    <row r="8" spans="1:8" ht="30.6" customHeight="1">
      <c r="A8" s="169" t="s">
        <v>49</v>
      </c>
      <c r="B8" s="170"/>
      <c r="C8" s="98" t="s">
        <v>129</v>
      </c>
      <c r="D8" s="171" t="s">
        <v>130</v>
      </c>
      <c r="E8" s="171"/>
      <c r="F8" s="171"/>
      <c r="G8" s="171"/>
      <c r="H8" s="172"/>
    </row>
    <row r="9" spans="1:8" ht="56.25" customHeight="1">
      <c r="A9" s="125" t="s">
        <v>123</v>
      </c>
      <c r="B9" s="190"/>
      <c r="C9" s="95" t="s">
        <v>22</v>
      </c>
      <c r="D9" s="187" t="s">
        <v>166</v>
      </c>
      <c r="E9" s="188"/>
      <c r="F9" s="188"/>
      <c r="G9" s="188"/>
      <c r="H9" s="189"/>
    </row>
    <row r="10" spans="1:8" ht="39.6" customHeight="1">
      <c r="A10" s="126"/>
      <c r="B10" s="196"/>
      <c r="C10" s="95" t="s">
        <v>131</v>
      </c>
      <c r="D10" s="207" t="s">
        <v>167</v>
      </c>
      <c r="E10" s="208"/>
      <c r="F10" s="208"/>
      <c r="G10" s="208"/>
      <c r="H10" s="209"/>
    </row>
    <row r="11" spans="1:8" ht="39" customHeight="1">
      <c r="A11" s="191"/>
      <c r="B11" s="192"/>
      <c r="C11" s="99" t="s">
        <v>133</v>
      </c>
      <c r="D11" s="207" t="s">
        <v>132</v>
      </c>
      <c r="E11" s="208"/>
      <c r="F11" s="208"/>
      <c r="G11" s="208"/>
      <c r="H11" s="209"/>
    </row>
    <row r="12" spans="1:8" ht="30" customHeight="1">
      <c r="A12" s="125" t="s">
        <v>21</v>
      </c>
      <c r="B12" s="190"/>
      <c r="C12" s="95" t="s">
        <v>134</v>
      </c>
      <c r="D12" s="178" t="s">
        <v>136</v>
      </c>
      <c r="E12" s="178"/>
      <c r="F12" s="178"/>
      <c r="G12" s="178"/>
      <c r="H12" s="179"/>
    </row>
    <row r="13" spans="1:8" ht="30" customHeight="1">
      <c r="A13" s="126"/>
      <c r="B13" s="196"/>
      <c r="C13" s="95" t="s">
        <v>103</v>
      </c>
      <c r="D13" s="173" t="s">
        <v>168</v>
      </c>
      <c r="E13" s="174"/>
      <c r="F13" s="174"/>
      <c r="G13" s="174"/>
      <c r="H13" s="175"/>
    </row>
    <row r="14" spans="1:8" ht="30" customHeight="1">
      <c r="A14" s="191"/>
      <c r="B14" s="192"/>
      <c r="C14" s="95" t="s">
        <v>135</v>
      </c>
      <c r="D14" s="173" t="s">
        <v>137</v>
      </c>
      <c r="E14" s="174"/>
      <c r="F14" s="174"/>
      <c r="G14" s="174"/>
      <c r="H14" s="175"/>
    </row>
    <row r="15" spans="1:8" ht="30" customHeight="1">
      <c r="A15" s="125" t="s">
        <v>124</v>
      </c>
      <c r="B15" s="190"/>
      <c r="C15" s="95" t="s">
        <v>138</v>
      </c>
      <c r="D15" s="173" t="s">
        <v>140</v>
      </c>
      <c r="E15" s="174"/>
      <c r="F15" s="174"/>
      <c r="G15" s="174"/>
      <c r="H15" s="175"/>
    </row>
    <row r="16" spans="1:8" ht="30" customHeight="1">
      <c r="A16" s="191"/>
      <c r="B16" s="192"/>
      <c r="C16" s="95" t="s">
        <v>139</v>
      </c>
      <c r="D16" s="178" t="s">
        <v>141</v>
      </c>
      <c r="E16" s="178"/>
      <c r="F16" s="178"/>
      <c r="G16" s="178"/>
      <c r="H16" s="179"/>
    </row>
    <row r="17" spans="1:8" ht="42.6" customHeight="1">
      <c r="A17" s="167" t="s">
        <v>126</v>
      </c>
      <c r="B17" s="168"/>
      <c r="C17" s="95"/>
      <c r="D17" s="180" t="s">
        <v>169</v>
      </c>
      <c r="E17" s="178"/>
      <c r="F17" s="178"/>
      <c r="G17" s="178"/>
      <c r="H17" s="179"/>
    </row>
    <row r="18" spans="1:8" ht="30" customHeight="1">
      <c r="A18" s="183" t="s">
        <v>23</v>
      </c>
      <c r="B18" s="184"/>
      <c r="C18" s="95"/>
      <c r="D18" s="185" t="s">
        <v>125</v>
      </c>
      <c r="E18" s="185"/>
      <c r="F18" s="185"/>
      <c r="G18" s="185"/>
      <c r="H18" s="186"/>
    </row>
    <row r="19" spans="1:8" ht="27.6" customHeight="1">
      <c r="A19" s="198" t="s">
        <v>49</v>
      </c>
      <c r="B19" s="199"/>
      <c r="C19" s="97" t="s">
        <v>143</v>
      </c>
      <c r="D19" s="200" t="s">
        <v>144</v>
      </c>
      <c r="E19" s="201"/>
      <c r="F19" s="201"/>
      <c r="G19" s="201"/>
      <c r="H19" s="202"/>
    </row>
    <row r="20" spans="1:8" ht="30" customHeight="1">
      <c r="A20" s="125" t="s">
        <v>142</v>
      </c>
      <c r="B20" s="190"/>
      <c r="C20" s="95" t="s">
        <v>14</v>
      </c>
      <c r="D20" s="178" t="s">
        <v>47</v>
      </c>
      <c r="E20" s="178"/>
      <c r="F20" s="178"/>
      <c r="G20" s="178"/>
      <c r="H20" s="179"/>
    </row>
    <row r="21" spans="1:8" ht="30" customHeight="1">
      <c r="A21" s="126"/>
      <c r="B21" s="196"/>
      <c r="C21" s="95" t="s">
        <v>16</v>
      </c>
      <c r="D21" s="178" t="s">
        <v>46</v>
      </c>
      <c r="E21" s="178"/>
      <c r="F21" s="178"/>
      <c r="G21" s="178"/>
      <c r="H21" s="179"/>
    </row>
    <row r="22" spans="1:8" ht="30" customHeight="1">
      <c r="A22" s="126"/>
      <c r="B22" s="196"/>
      <c r="C22" s="95" t="s">
        <v>15</v>
      </c>
      <c r="D22" s="178" t="s">
        <v>45</v>
      </c>
      <c r="E22" s="178"/>
      <c r="F22" s="178"/>
      <c r="G22" s="178"/>
      <c r="H22" s="179"/>
    </row>
    <row r="23" spans="1:8" ht="30" customHeight="1">
      <c r="A23" s="126"/>
      <c r="B23" s="196"/>
      <c r="C23" s="96" t="s">
        <v>18</v>
      </c>
      <c r="D23" s="181" t="s">
        <v>44</v>
      </c>
      <c r="E23" s="181"/>
      <c r="F23" s="181"/>
      <c r="G23" s="181"/>
      <c r="H23" s="182"/>
    </row>
    <row r="24" spans="1:8" ht="30" customHeight="1">
      <c r="A24" s="126"/>
      <c r="B24" s="196"/>
      <c r="C24" s="95" t="s">
        <v>17</v>
      </c>
      <c r="D24" s="178" t="s">
        <v>43</v>
      </c>
      <c r="E24" s="178"/>
      <c r="F24" s="178"/>
      <c r="G24" s="178"/>
      <c r="H24" s="179"/>
    </row>
    <row r="25" spans="1:8" ht="30" customHeight="1">
      <c r="A25" s="126"/>
      <c r="B25" s="196"/>
      <c r="C25" s="95" t="s">
        <v>19</v>
      </c>
      <c r="D25" s="178" t="s">
        <v>42</v>
      </c>
      <c r="E25" s="178"/>
      <c r="F25" s="178"/>
      <c r="G25" s="178"/>
      <c r="H25" s="179"/>
    </row>
    <row r="26" spans="1:8" ht="30" customHeight="1">
      <c r="A26" s="126"/>
      <c r="B26" s="196"/>
      <c r="C26" s="95" t="s">
        <v>20</v>
      </c>
      <c r="D26" s="178" t="s">
        <v>41</v>
      </c>
      <c r="E26" s="178"/>
      <c r="F26" s="178"/>
      <c r="G26" s="178"/>
      <c r="H26" s="179"/>
    </row>
    <row r="27" spans="1:8" ht="30" customHeight="1" thickBot="1">
      <c r="A27" s="127"/>
      <c r="B27" s="197"/>
      <c r="C27" s="94" t="s">
        <v>111</v>
      </c>
      <c r="D27" s="203" t="s">
        <v>112</v>
      </c>
      <c r="E27" s="203"/>
      <c r="F27" s="203"/>
      <c r="G27" s="203"/>
      <c r="H27" s="204"/>
    </row>
    <row r="28" spans="1:8" ht="24.75" customHeight="1" thickTop="1"/>
    <row r="29" spans="1:8" ht="24.75" customHeight="1"/>
    <row r="30" spans="1:8" ht="24.75" customHeight="1"/>
    <row r="31" spans="1:8" ht="24.75" customHeight="1"/>
    <row r="32" spans="1:8" ht="24.75" customHeight="1"/>
    <row r="33" spans="2:8" ht="24.75" customHeight="1"/>
    <row r="34" spans="2:8" s="6" customFormat="1" ht="24.75" customHeight="1">
      <c r="B34"/>
      <c r="C34"/>
      <c r="D34" s="56"/>
      <c r="E34" s="5"/>
      <c r="F34" s="5"/>
      <c r="G34" s="4"/>
      <c r="H34" s="3"/>
    </row>
  </sheetData>
  <mergeCells count="39">
    <mergeCell ref="C3:H3"/>
    <mergeCell ref="A20:B27"/>
    <mergeCell ref="A19:B19"/>
    <mergeCell ref="D19:H19"/>
    <mergeCell ref="D27:H27"/>
    <mergeCell ref="A7:B7"/>
    <mergeCell ref="A9:B11"/>
    <mergeCell ref="D10:H10"/>
    <mergeCell ref="D11:H11"/>
    <mergeCell ref="D13:H13"/>
    <mergeCell ref="D14:H14"/>
    <mergeCell ref="A12:B14"/>
    <mergeCell ref="D16:H16"/>
    <mergeCell ref="A3:B3"/>
    <mergeCell ref="A4:B4"/>
    <mergeCell ref="A5:B5"/>
    <mergeCell ref="A1:H2"/>
    <mergeCell ref="D24:H24"/>
    <mergeCell ref="D25:H25"/>
    <mergeCell ref="D26:H26"/>
    <mergeCell ref="D21:H21"/>
    <mergeCell ref="D22:H22"/>
    <mergeCell ref="A17:B17"/>
    <mergeCell ref="D17:H17"/>
    <mergeCell ref="D23:H23"/>
    <mergeCell ref="A18:B18"/>
    <mergeCell ref="D18:H18"/>
    <mergeCell ref="D20:H20"/>
    <mergeCell ref="D9:H9"/>
    <mergeCell ref="D12:H12"/>
    <mergeCell ref="D15:H15"/>
    <mergeCell ref="A15:B16"/>
    <mergeCell ref="A6:B6"/>
    <mergeCell ref="A8:B8"/>
    <mergeCell ref="D8:H8"/>
    <mergeCell ref="C4:H4"/>
    <mergeCell ref="C5:H5"/>
    <mergeCell ref="C6:H6"/>
    <mergeCell ref="C7:H7"/>
  </mergeCells>
  <phoneticPr fontId="2" type="noConversion"/>
  <pageMargins left="0.25" right="0.25" top="0.75" bottom="0.75" header="0.3" footer="0.3"/>
  <pageSetup paperSize="9" scale="81" orientation="portrait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09CC0-0A36-4500-BD14-A4528794219E}">
  <dimension ref="A1:F25"/>
  <sheetViews>
    <sheetView topLeftCell="A10" workbookViewId="0">
      <selection activeCell="I17" sqref="I17"/>
    </sheetView>
  </sheetViews>
  <sheetFormatPr defaultRowHeight="16.5"/>
  <cols>
    <col min="1" max="1" width="10.25" style="6" bestFit="1" customWidth="1"/>
    <col min="2" max="2" width="17.25" bestFit="1" customWidth="1"/>
    <col min="3" max="3" width="30" bestFit="1" customWidth="1"/>
    <col min="4" max="6" width="10.625" customWidth="1"/>
  </cols>
  <sheetData>
    <row r="1" spans="1:6" ht="57.75" customHeight="1">
      <c r="A1" s="212" t="s">
        <v>72</v>
      </c>
      <c r="B1" s="212"/>
      <c r="C1" s="212"/>
      <c r="D1" s="212"/>
      <c r="E1" s="212"/>
      <c r="F1" s="212"/>
    </row>
    <row r="2" spans="1:6" ht="17.25" thickBot="1"/>
    <row r="3" spans="1:6" ht="24.95" customHeight="1" thickBot="1">
      <c r="A3" s="29" t="s">
        <v>73</v>
      </c>
      <c r="B3" s="30" t="s">
        <v>74</v>
      </c>
      <c r="C3" s="30" t="s">
        <v>75</v>
      </c>
      <c r="D3" s="30" t="s">
        <v>76</v>
      </c>
      <c r="E3" s="30" t="s">
        <v>77</v>
      </c>
      <c r="F3" s="31" t="s">
        <v>78</v>
      </c>
    </row>
    <row r="4" spans="1:6" ht="24.95" customHeight="1" thickTop="1">
      <c r="A4" s="32" t="s">
        <v>79</v>
      </c>
      <c r="B4" s="33" t="s">
        <v>80</v>
      </c>
      <c r="C4" s="33" t="s">
        <v>80</v>
      </c>
      <c r="D4" s="34">
        <v>580000</v>
      </c>
      <c r="E4" s="35"/>
      <c r="F4" s="36">
        <v>580000</v>
      </c>
    </row>
    <row r="5" spans="1:6" ht="24.95" customHeight="1">
      <c r="A5" s="37" t="s">
        <v>81</v>
      </c>
      <c r="B5" s="38" t="s">
        <v>16</v>
      </c>
      <c r="C5" s="38" t="s">
        <v>82</v>
      </c>
      <c r="D5" s="39"/>
      <c r="E5" s="40">
        <v>20000</v>
      </c>
      <c r="F5" s="41">
        <v>560000</v>
      </c>
    </row>
    <row r="6" spans="1:6" ht="24.95" customHeight="1">
      <c r="A6" s="37">
        <v>1.1299999999999999</v>
      </c>
      <c r="B6" s="38" t="s">
        <v>18</v>
      </c>
      <c r="C6" s="38" t="s">
        <v>83</v>
      </c>
      <c r="D6" s="39"/>
      <c r="E6" s="40">
        <v>100000</v>
      </c>
      <c r="F6" s="41">
        <v>460000</v>
      </c>
    </row>
    <row r="7" spans="1:6" ht="24.95" customHeight="1">
      <c r="A7" s="37" t="s">
        <v>84</v>
      </c>
      <c r="B7" s="38" t="s">
        <v>26</v>
      </c>
      <c r="C7" s="38" t="s">
        <v>85</v>
      </c>
      <c r="D7" s="40">
        <v>200000</v>
      </c>
      <c r="E7" s="39"/>
      <c r="F7" s="41">
        <v>660000</v>
      </c>
    </row>
    <row r="8" spans="1:6" ht="24.95" customHeight="1">
      <c r="A8" s="37" t="s">
        <v>86</v>
      </c>
      <c r="B8" s="38" t="s">
        <v>26</v>
      </c>
      <c r="C8" s="38" t="s">
        <v>87</v>
      </c>
      <c r="D8" s="40">
        <v>100000</v>
      </c>
      <c r="E8" s="39"/>
      <c r="F8" s="41">
        <v>760000</v>
      </c>
    </row>
    <row r="9" spans="1:6" ht="24.95" customHeight="1">
      <c r="A9" s="37" t="s">
        <v>86</v>
      </c>
      <c r="B9" s="38" t="s">
        <v>88</v>
      </c>
      <c r="C9" s="38" t="s">
        <v>89</v>
      </c>
      <c r="D9" s="39"/>
      <c r="E9" s="40">
        <v>60000</v>
      </c>
      <c r="F9" s="41">
        <v>700000</v>
      </c>
    </row>
    <row r="10" spans="1:6" ht="24.95" customHeight="1" thickBot="1">
      <c r="A10" s="213" t="s">
        <v>90</v>
      </c>
      <c r="B10" s="214"/>
      <c r="C10" s="214"/>
      <c r="D10" s="42">
        <v>880000</v>
      </c>
      <c r="E10" s="42">
        <v>180000</v>
      </c>
      <c r="F10" s="43">
        <v>700000</v>
      </c>
    </row>
    <row r="11" spans="1:6" ht="24.95" customHeight="1" thickTop="1">
      <c r="A11" s="215" t="s">
        <v>91</v>
      </c>
      <c r="B11" s="216"/>
      <c r="C11" s="216"/>
      <c r="D11" s="216"/>
      <c r="E11" s="216"/>
      <c r="F11" s="217"/>
    </row>
    <row r="12" spans="1:6" ht="24.95" customHeight="1" thickBot="1">
      <c r="A12" s="218"/>
      <c r="B12" s="219"/>
      <c r="C12" s="219"/>
      <c r="D12" s="219"/>
      <c r="E12" s="219"/>
      <c r="F12" s="220"/>
    </row>
    <row r="13" spans="1:6" ht="24.95" customHeight="1" thickTop="1">
      <c r="A13" s="32" t="s">
        <v>92</v>
      </c>
      <c r="B13" s="33" t="s">
        <v>93</v>
      </c>
      <c r="C13" s="33" t="s">
        <v>93</v>
      </c>
      <c r="D13" s="34">
        <v>700000</v>
      </c>
      <c r="E13" s="35"/>
      <c r="F13" s="36">
        <v>700000</v>
      </c>
    </row>
    <row r="14" spans="1:6" ht="24.95" customHeight="1">
      <c r="A14" s="37" t="s">
        <v>94</v>
      </c>
      <c r="B14" s="38" t="s">
        <v>16</v>
      </c>
      <c r="C14" s="38" t="s">
        <v>82</v>
      </c>
      <c r="D14" s="39"/>
      <c r="E14" s="40">
        <v>200000</v>
      </c>
      <c r="F14" s="41">
        <v>680000</v>
      </c>
    </row>
    <row r="15" spans="1:6" ht="24.95" customHeight="1">
      <c r="A15" s="37" t="s">
        <v>95</v>
      </c>
      <c r="B15" s="38" t="s">
        <v>18</v>
      </c>
      <c r="C15" s="38" t="s">
        <v>83</v>
      </c>
      <c r="D15" s="39"/>
      <c r="E15" s="40">
        <v>100000</v>
      </c>
      <c r="F15" s="41">
        <v>580000</v>
      </c>
    </row>
    <row r="16" spans="1:6" ht="24.95" customHeight="1">
      <c r="A16" s="37" t="s">
        <v>96</v>
      </c>
      <c r="B16" s="38" t="s">
        <v>26</v>
      </c>
      <c r="C16" s="38" t="s">
        <v>85</v>
      </c>
      <c r="D16" s="40">
        <v>200000</v>
      </c>
      <c r="E16" s="39"/>
      <c r="F16" s="41">
        <v>780000</v>
      </c>
    </row>
    <row r="17" spans="1:6" ht="24.95" customHeight="1" thickBot="1">
      <c r="A17" s="221" t="s">
        <v>90</v>
      </c>
      <c r="B17" s="222"/>
      <c r="C17" s="222"/>
      <c r="D17" s="44">
        <v>900000</v>
      </c>
      <c r="E17" s="45">
        <v>120000</v>
      </c>
      <c r="F17" s="46">
        <v>780000</v>
      </c>
    </row>
    <row r="18" spans="1:6" ht="17.25" thickBot="1"/>
    <row r="19" spans="1:6" ht="24.75" customHeight="1" thickTop="1">
      <c r="A19" s="47" t="s">
        <v>105</v>
      </c>
      <c r="B19" s="48" t="s">
        <v>93</v>
      </c>
      <c r="C19" s="48" t="s">
        <v>93</v>
      </c>
      <c r="D19" s="49"/>
      <c r="E19" s="49"/>
      <c r="F19" s="50">
        <v>780000</v>
      </c>
    </row>
    <row r="20" spans="1:6" ht="24.75" customHeight="1">
      <c r="A20" s="51" t="s">
        <v>97</v>
      </c>
      <c r="B20" s="52" t="s">
        <v>98</v>
      </c>
      <c r="C20" s="52" t="s">
        <v>99</v>
      </c>
      <c r="D20" s="39"/>
      <c r="E20" s="40">
        <v>300000</v>
      </c>
      <c r="F20" s="41">
        <f>F19+D20-E20</f>
        <v>480000</v>
      </c>
    </row>
    <row r="21" spans="1:6" ht="24.75" customHeight="1">
      <c r="A21" s="51"/>
      <c r="B21" s="39"/>
      <c r="C21" s="52" t="s">
        <v>100</v>
      </c>
      <c r="D21" s="39"/>
      <c r="E21" s="40">
        <v>100000</v>
      </c>
      <c r="F21" s="41">
        <f t="shared" ref="F21:F24" si="0">F20+D21-E21</f>
        <v>380000</v>
      </c>
    </row>
    <row r="22" spans="1:6" ht="24.75" customHeight="1">
      <c r="A22" s="51"/>
      <c r="B22" s="39"/>
      <c r="C22" s="52" t="s">
        <v>101</v>
      </c>
      <c r="D22" s="39"/>
      <c r="E22" s="40">
        <v>50000</v>
      </c>
      <c r="F22" s="41">
        <f t="shared" si="0"/>
        <v>330000</v>
      </c>
    </row>
    <row r="23" spans="1:6" ht="24.75" customHeight="1">
      <c r="A23" s="51"/>
      <c r="B23" s="39" t="s">
        <v>24</v>
      </c>
      <c r="C23" s="52" t="s">
        <v>102</v>
      </c>
      <c r="D23" s="40">
        <v>100000</v>
      </c>
      <c r="E23" s="39"/>
      <c r="F23" s="41">
        <f t="shared" si="0"/>
        <v>430000</v>
      </c>
    </row>
    <row r="24" spans="1:6" ht="24.75" customHeight="1">
      <c r="A24" s="51"/>
      <c r="B24" s="39" t="s">
        <v>103</v>
      </c>
      <c r="C24" s="52" t="s">
        <v>104</v>
      </c>
      <c r="D24" s="39"/>
      <c r="E24" s="40">
        <v>400000</v>
      </c>
      <c r="F24" s="41">
        <f t="shared" si="0"/>
        <v>30000</v>
      </c>
    </row>
    <row r="25" spans="1:6" ht="24.75" customHeight="1" thickBot="1">
      <c r="A25" s="221" t="s">
        <v>106</v>
      </c>
      <c r="B25" s="222"/>
      <c r="C25" s="222"/>
      <c r="D25" s="44">
        <v>100000</v>
      </c>
      <c r="E25" s="44">
        <f>SUM(E20:E24)</f>
        <v>850000</v>
      </c>
      <c r="F25" s="46">
        <v>30000</v>
      </c>
    </row>
  </sheetData>
  <mergeCells count="5">
    <mergeCell ref="A1:F1"/>
    <mergeCell ref="A10:C10"/>
    <mergeCell ref="A11:F12"/>
    <mergeCell ref="A17:C17"/>
    <mergeCell ref="A25:C25"/>
  </mergeCells>
  <phoneticPr fontId="2" type="noConversion"/>
  <pageMargins left="0.25" right="0.25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8D938-81E4-43DB-A446-64E9953D00CA}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9DA26-CDDB-43FE-B945-0C7135F53954}">
  <sheetPr>
    <pageSetUpPr fitToPage="1"/>
  </sheetPr>
  <dimension ref="A1:Q19"/>
  <sheetViews>
    <sheetView workbookViewId="0">
      <selection activeCell="G12" sqref="G12"/>
    </sheetView>
  </sheetViews>
  <sheetFormatPr defaultColWidth="9" defaultRowHeight="16.5" customHeight="1"/>
  <cols>
    <col min="1" max="1" width="22.875" style="2" bestFit="1" customWidth="1"/>
    <col min="2" max="2" width="11.875" style="1" customWidth="1"/>
    <col min="3" max="14" width="13.125" style="1" customWidth="1"/>
    <col min="15" max="15" width="12.875" style="1" bestFit="1" customWidth="1"/>
    <col min="16" max="16384" width="9" style="1"/>
  </cols>
  <sheetData>
    <row r="1" spans="1:17" s="58" customFormat="1" ht="24.75" customHeight="1">
      <c r="A1" s="135" t="s">
        <v>163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Q1" s="64"/>
    </row>
    <row r="2" spans="1:17" s="58" customFormat="1" ht="24.75" customHeight="1">
      <c r="A2" s="80"/>
      <c r="B2" s="79" t="s">
        <v>1</v>
      </c>
      <c r="C2" s="72" t="s">
        <v>2</v>
      </c>
      <c r="D2" s="72" t="s">
        <v>3</v>
      </c>
      <c r="E2" s="72" t="s">
        <v>4</v>
      </c>
      <c r="F2" s="72" t="s">
        <v>5</v>
      </c>
      <c r="G2" s="72" t="s">
        <v>6</v>
      </c>
      <c r="H2" s="72" t="s">
        <v>7</v>
      </c>
      <c r="I2" s="72" t="s">
        <v>8</v>
      </c>
      <c r="J2" s="72" t="s">
        <v>9</v>
      </c>
      <c r="K2" s="72" t="s">
        <v>10</v>
      </c>
      <c r="L2" s="72" t="s">
        <v>11</v>
      </c>
      <c r="M2" s="72" t="s">
        <v>12</v>
      </c>
      <c r="N2" s="73" t="s">
        <v>13</v>
      </c>
    </row>
    <row r="3" spans="1:17" s="58" customFormat="1" ht="24.75" customHeight="1">
      <c r="A3" s="101" t="s">
        <v>148</v>
      </c>
      <c r="B3" s="90">
        <f>SUMIF('3. 출납부 1월'!B7:B25,"인도 사업",'3. 출납부 1월'!E7:E25)</f>
        <v>0</v>
      </c>
      <c r="C3" s="90">
        <f>SUMIF('3. 출납부 2월'!B7:B25,"인도 사업",'3. 출납부 2월'!E7:E25)</f>
        <v>0</v>
      </c>
      <c r="D3" s="90">
        <f>SUMIF('3. 출납부 3월'!B7:B25,"인도 사업",'3. 출납부 3월'!E7:E25)</f>
        <v>0</v>
      </c>
      <c r="E3" s="90">
        <f>SUMIF('3. 출납부 4월'!B7:B25,"인도 사업",'3. 출납부 4월'!E7:E25)</f>
        <v>0</v>
      </c>
      <c r="F3" s="90">
        <f>SUMIF('3. 출납부 5월'!B7:B25,"인도 사업",'3. 출납부 5월'!E7:E25)</f>
        <v>0</v>
      </c>
      <c r="G3" s="90">
        <f>SUMIF('3. 출납부 6월'!B7:B25,"인도 사업",'3. 출납부 6월'!E7:E25)</f>
        <v>0</v>
      </c>
      <c r="H3" s="90">
        <f>SUMIF('3. 출납부 7월'!B7:B25,"인도 사업",'3. 출납부 7월'!E7:E25)</f>
        <v>0</v>
      </c>
      <c r="I3" s="90">
        <f>SUMIF('3. 출납부 8월'!B7:B25,"인도 사업",'3. 출납부 8월'!E7:E25)</f>
        <v>0</v>
      </c>
      <c r="J3" s="90">
        <f>SUMIF('3. 출납부 9월'!B7:B25,"인도 사업",'3. 출납부 9월'!E7:E25)</f>
        <v>0</v>
      </c>
      <c r="K3" s="90">
        <f>SUMIF('3. 출납부 10월'!B7:B25,"인도 사업",'3. 출납부 10월'!E7:E25)</f>
        <v>0</v>
      </c>
      <c r="L3" s="90">
        <f>SUMIF('3. 출납부 11월'!B7:B25,"인도 사업",'3. 출납부 11월'!E7:E25)</f>
        <v>0</v>
      </c>
      <c r="M3" s="90">
        <f>SUMIF('3. 출납부 12월'!B7:B25,"인도 사업",'3. 출납부 12월'!E7:E25)</f>
        <v>0</v>
      </c>
      <c r="N3" s="75">
        <f>SUM(B3:M3)</f>
        <v>0</v>
      </c>
    </row>
    <row r="4" spans="1:17" s="58" customFormat="1" ht="24.75" customHeight="1">
      <c r="A4" s="102" t="s">
        <v>146</v>
      </c>
      <c r="B4" s="90">
        <f>SUMIF('3. 출납부 1월'!B7:B25,"인도 인건비",'3. 출납부 1월'!E7:E25)</f>
        <v>300000</v>
      </c>
      <c r="C4" s="90">
        <f>SUMIF('3. 출납부 2월'!B7:B25,"인도 인건비",'3. 출납부 2월'!E7:E25)</f>
        <v>0</v>
      </c>
      <c r="D4" s="90">
        <f>SUMIF('3. 출납부 3월'!B7:B25,"인도 인건비",'3. 출납부 3월'!E7:E25)</f>
        <v>0</v>
      </c>
      <c r="E4" s="90">
        <f>SUMIF('3. 출납부 4월'!B7:B25,"인도 인건비",'3. 출납부 4월'!E7:E25)</f>
        <v>0</v>
      </c>
      <c r="F4" s="90">
        <f>SUMIF('3. 출납부 5월'!B7:B25,"인도 인건비",'3. 출납부 5월'!E7:E25)</f>
        <v>0</v>
      </c>
      <c r="G4" s="90">
        <f>SUMIF('3. 출납부 6월'!B7:B25,"인도 인건비",'3. 출납부 6월'!E7:E25)</f>
        <v>0</v>
      </c>
      <c r="H4" s="90">
        <f>SUMIF('3. 출납부 7월'!B7:B25,"인도 인건비",'3. 출납부 7월'!E7:E25)</f>
        <v>0</v>
      </c>
      <c r="I4" s="90">
        <f>SUMIF('3. 출납부 8월'!B7:B25,"인도 인건비",'3. 출납부 8월'!E7:E25)</f>
        <v>0</v>
      </c>
      <c r="J4" s="90">
        <f>SUMIF('3. 출납부 9월'!B7:B25,"인도 인건비",'3. 출납부 9월'!E7:E25)</f>
        <v>0</v>
      </c>
      <c r="K4" s="90">
        <f>SUMIF('3. 출납부 10월'!B7:B25,"인도 인건비",'3. 출납부 10월'!E7:E25)</f>
        <v>0</v>
      </c>
      <c r="L4" s="90">
        <f>SUMIF('3. 출납부 11월'!B7:B25,"인도 인건비",'3. 출납부 11월'!E7:E25)</f>
        <v>0</v>
      </c>
      <c r="M4" s="90">
        <f>SUMIF('3. 출납부 12월'!B7:B25,"인도 인건비",'3. 출납부 12월'!E7:E25)</f>
        <v>0</v>
      </c>
      <c r="N4" s="75">
        <f t="shared" ref="N4:N17" si="0">SUM(B4:M4)</f>
        <v>300000</v>
      </c>
    </row>
    <row r="5" spans="1:17" s="58" customFormat="1" ht="24.75" customHeight="1">
      <c r="A5" s="102" t="s">
        <v>147</v>
      </c>
      <c r="B5" s="90">
        <f>SUMIF('3. 출납부 1월'!B7:B25,"인도 기타",'3. 출납부 1월'!E7:E25)</f>
        <v>1000</v>
      </c>
      <c r="C5" s="90">
        <f>SUMIF('3. 출납부 2월'!B7:B25,"인도 기타",'3. 출납부 2월'!E7:E25)</f>
        <v>0</v>
      </c>
      <c r="D5" s="90">
        <f>SUMIF('3. 출납부 3월'!B7:B25,"인도 기타",'3. 출납부 3월'!E7:E25)</f>
        <v>0</v>
      </c>
      <c r="E5" s="90">
        <f>SUMIF('3. 출납부 4월'!B7:B25,"인도 기타",'3. 출납부 4월'!E7:E25)</f>
        <v>0</v>
      </c>
      <c r="F5" s="90">
        <f>SUMIF('3. 출납부 5월'!B7:B25,"인도 기타",'3. 출납부 5월'!E7:E25)</f>
        <v>0</v>
      </c>
      <c r="G5" s="90">
        <f>SUMIF('3. 출납부 6월'!B7:B25,"인도 기타",'3. 출납부 6월'!E7:E25)</f>
        <v>0</v>
      </c>
      <c r="H5" s="90">
        <f>SUMIF('3. 출납부 7월'!B7:B25,"인도 기타",'3. 출납부 7월'!E7:E25)</f>
        <v>0</v>
      </c>
      <c r="I5" s="90">
        <f>SUMIF('3. 출납부 8월'!B7:B25,"인도 기타",'3. 출납부 8월'!E7:E25)</f>
        <v>0</v>
      </c>
      <c r="J5" s="90">
        <f>SUMIF('3. 출납부 9월'!B7:B25,"인도 기타",'3. 출납부 9월'!E7:E25)</f>
        <v>0</v>
      </c>
      <c r="K5" s="90">
        <f>SUMIF('3. 출납부 10월'!B7:B25,"인도 기타",'3. 출납부 10월'!E7:E25)</f>
        <v>0</v>
      </c>
      <c r="L5" s="90">
        <f>SUMIF('3. 출납부 11월'!B7:B25,"인도 기타",'3. 출납부 11월'!E7:E25)</f>
        <v>0</v>
      </c>
      <c r="M5" s="90">
        <f>SUMIF('3. 출납부 12월'!B7:B25,"인도 기타",'3. 출납부 12월'!E7:E25)</f>
        <v>0</v>
      </c>
      <c r="N5" s="75">
        <f t="shared" si="0"/>
        <v>1000</v>
      </c>
    </row>
    <row r="6" spans="1:17" s="58" customFormat="1" ht="24.75" customHeight="1">
      <c r="A6" s="102" t="s">
        <v>149</v>
      </c>
      <c r="B6" s="90">
        <f>SUMIF('3. 출납부 1월'!B7:B25,"통일 사업",'3. 출납부 1월'!E7:E25)</f>
        <v>0</v>
      </c>
      <c r="C6" s="90">
        <f>SUMIF('3. 출납부 2월'!B7:B25,"통일 사업",'3. 출납부 2월'!E7:E25)</f>
        <v>0</v>
      </c>
      <c r="D6" s="90">
        <f>SUMIF('3. 출납부 3월'!B7:B25,"통일 사업",'3. 출납부 3월'!E7:E25)</f>
        <v>0</v>
      </c>
      <c r="E6" s="90">
        <f>SUMIF('3. 출납부 4월'!B7:B25,"통일 사업",'3. 출납부 4월'!E7:E25)</f>
        <v>0</v>
      </c>
      <c r="F6" s="90">
        <f>SUMIF('3. 출납부 5월'!B7:B25,"통일 사업",'3. 출납부 5월'!E7:E25)</f>
        <v>0</v>
      </c>
      <c r="G6" s="90">
        <f>SUMIF('3. 출납부 6월'!B7:B25,"통일 사업",'3. 출납부 6월'!E7:E25)</f>
        <v>0</v>
      </c>
      <c r="H6" s="90">
        <f>SUMIF('3. 출납부 7월'!B7:B25,"통일 사업",'3. 출납부 7월'!E7:E25)</f>
        <v>0</v>
      </c>
      <c r="I6" s="90">
        <f>SUMIF('3. 출납부 8월'!B7:B25,"통일 사업",'3. 출납부 8월'!E7:E25)</f>
        <v>0</v>
      </c>
      <c r="J6" s="90">
        <f>SUMIF('3. 출납부 9월'!B7:B25,"통일 사업",'3. 출납부 9월'!E7:E25)</f>
        <v>0</v>
      </c>
      <c r="K6" s="90">
        <f>SUMIF('3. 출납부 10월'!B7:B25,"통일 사업",'3. 출납부 10월'!E7:E25)</f>
        <v>0</v>
      </c>
      <c r="L6" s="90">
        <f>SUMIF('3. 출납부 11월'!B7:B25,"통일 사업",'3. 출납부 11월'!E7:E25)</f>
        <v>0</v>
      </c>
      <c r="M6" s="90">
        <f>SUMIF('3. 출납부 12월'!B7:B25,"통일 사업",'3. 출납부 12월'!E7:E25)</f>
        <v>0</v>
      </c>
      <c r="N6" s="75">
        <f t="shared" si="0"/>
        <v>0</v>
      </c>
    </row>
    <row r="7" spans="1:17" s="58" customFormat="1" ht="24.75" customHeight="1">
      <c r="A7" s="102" t="s">
        <v>153</v>
      </c>
      <c r="B7" s="90">
        <f>SUMIF('3. 출납부 1월'!B7:B25,"통일 인건비",'3. 출납부 1월'!E7:E25)</f>
        <v>0</v>
      </c>
      <c r="C7" s="90">
        <f>SUMIF('3. 출납부 2월'!B7:B25,"통일 인건비",'3. 출납부 2월'!E7:E25)</f>
        <v>0</v>
      </c>
      <c r="D7" s="90">
        <f ca="1">SUMIF('3. 출납부 3월'!B5:B47,"통일 인건비",'3. 출납부 3월'!E7:E25)</f>
        <v>0</v>
      </c>
      <c r="E7" s="90">
        <f>SUMIF('3. 출납부 4월'!B7:B25,"통일 인건비",'3. 출납부 4월'!E7:E25)</f>
        <v>0</v>
      </c>
      <c r="F7" s="90">
        <f>SUMIF('3. 출납부 5월'!B7:B25,"통일 인건비",'3. 출납부 5월'!E7:E25)</f>
        <v>0</v>
      </c>
      <c r="G7" s="90">
        <f>SUMIF('3. 출납부 6월'!B7:B25,"통일 인건비",'3. 출납부 6월'!E7:E25)</f>
        <v>0</v>
      </c>
      <c r="H7" s="90">
        <f>SUMIF('3. 출납부 7월'!B7:B25,"통일 인건비",'3. 출납부 7월'!E7:E25)</f>
        <v>0</v>
      </c>
      <c r="I7" s="90">
        <f>SUMIF('3. 출납부 8월'!B7:B25,"통일 인건비",'3. 출납부 8월'!E7:E25)</f>
        <v>0</v>
      </c>
      <c r="J7" s="90">
        <f>SUMIF('3. 출납부 9월'!B7:B25,"통일 인건비",'3. 출납부 9월'!M7:M25)</f>
        <v>0</v>
      </c>
      <c r="K7" s="90">
        <f>SUMIF('3. 출납부 10월'!B7:B25,"통일 인건비",'3. 출납부 10월'!E7:E25)</f>
        <v>0</v>
      </c>
      <c r="L7" s="90">
        <f>SUMIF('3. 출납부 11월'!B7:B25,"통일 인건비",'3. 출납부 11월'!E7:E25)</f>
        <v>0</v>
      </c>
      <c r="M7" s="90">
        <f>SUMIF('3. 출납부 12월'!B7:B25,"통일 인건비",'3. 출납부 12월'!E7:E25)</f>
        <v>0</v>
      </c>
      <c r="N7" s="75">
        <f t="shared" ca="1" si="0"/>
        <v>0</v>
      </c>
    </row>
    <row r="8" spans="1:17" s="58" customFormat="1" ht="24.75" customHeight="1">
      <c r="A8" s="102" t="s">
        <v>154</v>
      </c>
      <c r="B8" s="90">
        <f>SUMIF('3. 출납부 1월'!B7:B25,"통일 기타",'3. 출납부 1월'!E7:E25)</f>
        <v>0</v>
      </c>
      <c r="C8" s="90">
        <f>SUMIF('3. 출납부 2월'!B7:B25,"통일 기타",'3. 출납부 2월'!E7:E25)</f>
        <v>0</v>
      </c>
      <c r="D8" s="90">
        <f>SUMIF('3. 출납부 3월'!B7:B25,"통일 기타",'3. 출납부 3월'!E7:E25)</f>
        <v>0</v>
      </c>
      <c r="E8" s="90">
        <f>SUMIF('3. 출납부 4월'!B7:B25,"통일 기타",'3. 출납부 4월'!E7:E25)</f>
        <v>0</v>
      </c>
      <c r="F8" s="90">
        <f>SUMIF('3. 출납부 5월'!B7:B25,"통일 기타",'3. 출납부 5월'!E7:E25)</f>
        <v>0</v>
      </c>
      <c r="G8" s="90">
        <f>SUMIF('3. 출납부 6월'!B7:B25,"통일 기타",'3. 출납부 6월'!E7:E25)</f>
        <v>0</v>
      </c>
      <c r="H8" s="90">
        <f ca="1">SUMIF('3. 출납부 7월'!B7:E25,"통일 기타",'3. 출납부 7월'!E7:E25)</f>
        <v>0</v>
      </c>
      <c r="I8" s="90">
        <f>SUMIF('3. 출납부 8월'!B7:B25,"통일 기타",'3. 출납부 8월'!E7:E25)</f>
        <v>0</v>
      </c>
      <c r="J8" s="90">
        <f ca="1">SUMIF('3. 출납부 9월'!B7:E25,"통일 기타",'3. 출납부 9월'!E7:E25)</f>
        <v>0</v>
      </c>
      <c r="K8" s="90">
        <f>SUMIF('3. 출납부 10월'!B7:B25,"통일 기타",'3. 출납부 10월'!E7:E25)</f>
        <v>0</v>
      </c>
      <c r="L8" s="90">
        <f>SUMIF('3. 출납부 11월'!B7:B25,"통일 기타",'3. 출납부 11월'!E7:E25)</f>
        <v>0</v>
      </c>
      <c r="M8" s="90">
        <f>SUMIF('3. 출납부 12월'!B7:B25,"통일 기타",'3. 출납부 12월'!E7:E25)</f>
        <v>0</v>
      </c>
      <c r="N8" s="75">
        <f t="shared" ca="1" si="0"/>
        <v>0</v>
      </c>
    </row>
    <row r="9" spans="1:17" s="58" customFormat="1" ht="24.75" customHeight="1">
      <c r="A9" s="102" t="s">
        <v>150</v>
      </c>
      <c r="B9" s="90">
        <f>SUMIF('3. 출납부 1월'!B7:B25,"교류 사업",'3. 출납부 1월'!E7:E25)</f>
        <v>0</v>
      </c>
      <c r="C9" s="90">
        <f>SUMIF('3. 출납부 2월'!B7:B25,"교류 사업",'3. 출납부 2월'!E7:E25)</f>
        <v>0</v>
      </c>
      <c r="D9" s="90">
        <f>SUMIF('3. 출납부 3월'!B7:B25,"교류 사업",'3. 출납부 1월'!E7:E25)</f>
        <v>0</v>
      </c>
      <c r="E9" s="90">
        <f>SUMIF('3. 출납부 4월'!B7:B25,"교류 사업",'3. 출납부 4월'!E7:E25)</f>
        <v>0</v>
      </c>
      <c r="F9" s="90">
        <f>SUMIF('3. 출납부 5월'!B7:B25,"교류 사업",'3. 출납부 5월'!E7:E25)</f>
        <v>0</v>
      </c>
      <c r="G9" s="90">
        <f>SUMIF('3. 출납부 6월'!B7:B25,"교류 사업",'3. 출납부 6월'!E7:E25)</f>
        <v>0</v>
      </c>
      <c r="H9" s="90">
        <f ca="1">SUMIF('3. 출납부 7월'!B7:E25,"교류 사업",'3. 출납부 7월'!E7:E25)</f>
        <v>0</v>
      </c>
      <c r="I9" s="90">
        <f>SUMIF('3. 출납부 8월'!B7:B25,"교류 사업",'3. 출납부 8월'!E7:E25)</f>
        <v>0</v>
      </c>
      <c r="J9" s="90">
        <f>SUMIF('3. 출납부 9월'!B7:B25,"교류 사업",'3. 출납부 9월'!E7:E25)</f>
        <v>0</v>
      </c>
      <c r="K9" s="90">
        <f>SUMIF('3. 출납부 10월'!B7:B25,"교류 사업",'3. 출납부 10월'!E7:E25)</f>
        <v>0</v>
      </c>
      <c r="L9" s="90">
        <f>SUMIF('3. 출납부 11월'!B7:B25,"교류 사업",'3. 출납부 11월'!E7:E25)</f>
        <v>0</v>
      </c>
      <c r="M9" s="90">
        <f>SUMIF('3. 출납부 12월'!B7:B25,"교류 사업",'3. 출납부 12월'!E7:E25)</f>
        <v>0</v>
      </c>
      <c r="N9" s="75">
        <f t="shared" ca="1" si="0"/>
        <v>0</v>
      </c>
    </row>
    <row r="10" spans="1:17" s="58" customFormat="1" ht="24.75" customHeight="1">
      <c r="A10" s="102" t="s">
        <v>155</v>
      </c>
      <c r="B10" s="90">
        <f>SUMIF('3. 출납부 1월'!B7:B25,"교류 인건비",'3. 출납부 1월'!E7:E25)</f>
        <v>0</v>
      </c>
      <c r="C10" s="90">
        <f>SUMIF('3. 출납부 2월'!B7:B25,"교류 인건비",'3. 출납부 2월'!E7:E25)</f>
        <v>0</v>
      </c>
      <c r="D10" s="90">
        <f>SUMIF('3. 출납부 3월'!B7:B25,"교류 인건비",'3. 출납부 3월'!E7:E25)</f>
        <v>0</v>
      </c>
      <c r="E10" s="90">
        <f>SUMIF('3. 출납부 4월'!B7:B25,"교류 인건비",'3. 출납부 4월'!E7:E25)</f>
        <v>0</v>
      </c>
      <c r="F10" s="90">
        <f>SUMIF('3. 출납부 5월'!B7:B25,"교류 인건비",'3. 출납부 5월'!E7:E25)</f>
        <v>0</v>
      </c>
      <c r="G10" s="90">
        <f>SUMIF('3. 출납부 6월'!B7:B25,"교류 인건비",'3. 출납부 6월'!E7:E25)</f>
        <v>0</v>
      </c>
      <c r="H10" s="90">
        <f>SUMIF('3. 출납부 7월'!B7:B25,"교류 인건비",'3. 출납부 7월'!E7:E25)</f>
        <v>0</v>
      </c>
      <c r="I10" s="90">
        <f>SUMIF('3. 출납부 8월'!B7:B25,"교류 인건비",'3. 출납부 8월'!E7:E25)</f>
        <v>0</v>
      </c>
      <c r="J10" s="90">
        <f>SUMIF('3. 출납부 9월'!B7:B25,"교류 인건비",'3. 출납부 9월'!E7:E25)</f>
        <v>0</v>
      </c>
      <c r="K10" s="90">
        <f>SUMIF('3. 출납부 10월'!B7:B25,"교류 인건비",'3. 출납부 10월'!E7:E25)</f>
        <v>0</v>
      </c>
      <c r="L10" s="90">
        <f>SUMIF('3. 출납부 11월'!B7:B25,"교류 인건비",'3. 출납부 11월'!E7:E25)</f>
        <v>0</v>
      </c>
      <c r="M10" s="90">
        <f>SUMIF('3. 출납부 12월'!B7:B25,"교류 인건비",'3. 출납부 12월'!E7:E25)</f>
        <v>0</v>
      </c>
      <c r="N10" s="75">
        <f t="shared" si="0"/>
        <v>0</v>
      </c>
    </row>
    <row r="11" spans="1:17" s="58" customFormat="1" ht="24.75" customHeight="1">
      <c r="A11" s="102" t="s">
        <v>156</v>
      </c>
      <c r="B11" s="90">
        <f>SUMIF('3. 출납부 1월'!B7:B25,"교류 기타",'3. 출납부 1월'!E7:E25)</f>
        <v>0</v>
      </c>
      <c r="C11" s="90">
        <f>SUMIF('3. 출납부 2월'!B7:B25,"교류 기타",'3. 출납부 2월'!E7:E25)</f>
        <v>0</v>
      </c>
      <c r="D11" s="90">
        <f>SUMIF('3. 출납부 3월'!B7:B25,"교류 기타",'3. 출납부 3월'!E7:E25)</f>
        <v>0</v>
      </c>
      <c r="E11" s="90">
        <f>SUMIF('3. 출납부 4월'!B7:B25,"교류 기타",'3. 출납부 4월'!E7:E25)</f>
        <v>0</v>
      </c>
      <c r="F11" s="90">
        <f>SUMIF('3. 출납부 5월'!B7:B25,"교류 기타",'3. 출납부 5월'!E7:E25)</f>
        <v>0</v>
      </c>
      <c r="G11" s="90">
        <f>SUMIF('3. 출납부 6월'!B7:B25,"교류 기타",'3. 출납부 6월'!E7:E25)</f>
        <v>0</v>
      </c>
      <c r="H11" s="90">
        <f>SUMIF('3. 출납부 7월'!B7:B25,"교류 기타",'3. 출납부 7월'!E7:E25)</f>
        <v>0</v>
      </c>
      <c r="I11" s="90">
        <f>SUMIF('3. 출납부 8월'!B7:B25,"교류 기타",'3. 출납부 8월'!E7:E25)</f>
        <v>0</v>
      </c>
      <c r="J11" s="90">
        <f>SUMIF('3. 출납부 9월'!B7:B25,"교류 기타",'3. 출납부 9월'!E7:E25)</f>
        <v>0</v>
      </c>
      <c r="K11" s="90">
        <f>SUMIF('3. 출납부 10월'!B7:B25,"교류 기타",'3. 출납부 10월'!E7:E25)</f>
        <v>0</v>
      </c>
      <c r="L11" s="90">
        <f>SUMIF('3. 출납부 11월'!B7:B25,"교류 기타",'3. 출납부 11월'!E7:E25)</f>
        <v>0</v>
      </c>
      <c r="M11" s="90">
        <f>SUMIF('3. 출납부 12월'!B7:B25,"교류 기타",'3. 출납부 12월'!E7:E25)</f>
        <v>0</v>
      </c>
      <c r="N11" s="75">
        <f t="shared" si="0"/>
        <v>0</v>
      </c>
    </row>
    <row r="12" spans="1:17" s="58" customFormat="1" ht="24.75" customHeight="1">
      <c r="A12" s="102" t="s">
        <v>151</v>
      </c>
      <c r="B12" s="90">
        <f>SUMIF('3. 출납부 1월'!B7:B25,"조직 사업",'3. 출납부 1월'!E7:E25)</f>
        <v>0</v>
      </c>
      <c r="C12" s="90">
        <f>SUMIF('3. 출납부 2월'!B7:B25,"조직 사업",'3. 출납부 2월'!E7:E25)</f>
        <v>0</v>
      </c>
      <c r="D12" s="90">
        <f>SUMIF('3. 출납부 3월'!B7:B25,"조직 사업",'3. 출납부 3월'!E7:E25)</f>
        <v>0</v>
      </c>
      <c r="E12" s="90">
        <f>SUMIF('3. 출납부 4월'!B7:B25,"조직 사업",'3. 출납부 4월'!E7:E25)</f>
        <v>0</v>
      </c>
      <c r="F12" s="90">
        <f>SUMIF('3. 출납부 5월'!B7:B25,"조직 사업",'3. 출납부 5월'!E7:E25)</f>
        <v>0</v>
      </c>
      <c r="G12" s="90">
        <f>SUMIF('3. 출납부 6월'!B7:B25,"조직 사업",'3. 출납부 6월'!E7:E25)</f>
        <v>0</v>
      </c>
      <c r="H12" s="90">
        <f>SUMIF('3. 출납부 7월'!B7:B25,"조직 사업",'3. 출납부 7월'!E7:E25)</f>
        <v>0</v>
      </c>
      <c r="I12" s="90">
        <f>SUMIF('3. 출납부 8월'!B7:B25,"조직 사업",'3. 출납부 8월'!E7:E25)</f>
        <v>0</v>
      </c>
      <c r="J12" s="90">
        <f>SUMIF('3. 출납부 9월'!B7:B25,"조직 사업",'3. 출납부 9월'!E7:E25)</f>
        <v>0</v>
      </c>
      <c r="K12" s="90">
        <f>SUMIF('3. 출납부 10월'!B7:B25,"조직 사업",'3. 출납부 10월'!E7:E25)</f>
        <v>0</v>
      </c>
      <c r="L12" s="90">
        <f ca="1">SUMIF('3. 출납부 11월'!B7:E25,"조직 사업",'3. 출납부 11월'!E7:E25)</f>
        <v>0</v>
      </c>
      <c r="M12" s="90">
        <f>SUMIF('3. 출납부 12월'!B7:B25,"조직 사업",'3. 출납부 12월'!E7:E25)</f>
        <v>0</v>
      </c>
      <c r="N12" s="75">
        <f t="shared" ca="1" si="0"/>
        <v>0</v>
      </c>
    </row>
    <row r="13" spans="1:17" s="58" customFormat="1" ht="24.75" customHeight="1">
      <c r="A13" s="102" t="s">
        <v>157</v>
      </c>
      <c r="B13" s="90">
        <f>SUMIF('3. 출납부 1월'!B7:B25,"조직 인건비",'3. 출납부 1월'!E7:E25)</f>
        <v>0</v>
      </c>
      <c r="C13" s="90">
        <f>SUMIF('3. 출납부 2월'!B7:B25,"조직 인건비",'3. 출납부 2월'!E7:E25)</f>
        <v>0</v>
      </c>
      <c r="D13" s="90">
        <f>SUMIF('3. 출납부 3월'!B7:B25,"조직 인건비",'3. 출납부 3월'!E7:E25)</f>
        <v>0</v>
      </c>
      <c r="E13" s="90">
        <f>SUMIF('3. 출납부 4월'!B7:B25,"조직 인건비",'3. 출납부 4월'!E7:E25)</f>
        <v>0</v>
      </c>
      <c r="F13" s="90">
        <f>SUMIF('3. 출납부 5월'!B7:B25,"조직 인건비",'3. 출납부 5월'!E7:E25)</f>
        <v>0</v>
      </c>
      <c r="G13" s="90">
        <f>SUMIF('3. 출납부 6월'!B7:B25,"조직 인건비",'3. 출납부 6월'!E7:E25)</f>
        <v>0</v>
      </c>
      <c r="H13" s="90">
        <f>SUMIF('3. 출납부 7월'!B7:B25,"조직 인건비",'3. 출납부 7월'!E7:E25)</f>
        <v>0</v>
      </c>
      <c r="I13" s="90">
        <f>SUMIF('3. 출납부 8월'!B7:B25,"조직 인건비",'3. 출납부 8월'!E7:E25)</f>
        <v>0</v>
      </c>
      <c r="J13" s="90">
        <f>SUMIF('3. 출납부 9월'!B7:B25,"조직 인건비",'3. 출납부 9월'!E7:E25)</f>
        <v>0</v>
      </c>
      <c r="K13" s="90">
        <f>SUMIF('3. 출납부 10월'!B7:B25,"조직 인건비",'3. 출납부 10월'!E7:E25)</f>
        <v>0</v>
      </c>
      <c r="L13" s="90">
        <f>SUMIF('3. 출납부 11월'!B7:B25,"조직 인건비",'3. 출납부 11월'!E7:E25)</f>
        <v>0</v>
      </c>
      <c r="M13" s="90">
        <f>SUMIF('3. 출납부 12월'!B7:B25,"조직 인건비",'3. 출납부 12월'!E7:E25)</f>
        <v>0</v>
      </c>
      <c r="N13" s="75">
        <f t="shared" si="0"/>
        <v>0</v>
      </c>
    </row>
    <row r="14" spans="1:17" s="58" customFormat="1" ht="24.75" customHeight="1">
      <c r="A14" s="102" t="s">
        <v>158</v>
      </c>
      <c r="B14" s="90">
        <f>SUMIF('3. 출납부 1월'!B7:B25,"조직 기타",'3. 출납부 1월'!E7:E25)</f>
        <v>0</v>
      </c>
      <c r="C14" s="90">
        <f>SUMIF('3. 출납부 2월'!B7:B25,"조직 기타",'3. 출납부 2월'!E7:E25)</f>
        <v>0</v>
      </c>
      <c r="D14" s="90">
        <f>SUMIF('3. 출납부 3월'!B7:B25,"조직 기타",'3. 출납부 3월'!E7:E25)</f>
        <v>0</v>
      </c>
      <c r="E14" s="90">
        <f>SUMIF('3. 출납부 4월'!B7:B25,"조직 기타",'3. 출납부 4월'!E7:E25)</f>
        <v>0</v>
      </c>
      <c r="F14" s="90">
        <f>SUMIF('3. 출납부 5월'!B7:B25,"조직 기타",'3. 출납부 5월'!E7:E25)</f>
        <v>0</v>
      </c>
      <c r="G14" s="90">
        <f>SUMIF('3. 출납부 6월'!B7:B25,"조직 기타",'3. 출납부 6월'!E7:E25)</f>
        <v>0</v>
      </c>
      <c r="H14" s="90">
        <f>SUMIF('3. 출납부 7월'!B7:B25,"조직 기타",'3. 출납부 7월'!E7:E25)</f>
        <v>0</v>
      </c>
      <c r="I14" s="90">
        <f>SUMIF('3. 출납부 8월'!B7:B25,"조직 기타",'3. 출납부 8월'!E7:E25)</f>
        <v>0</v>
      </c>
      <c r="J14" s="90">
        <f>SUMIF('3. 출납부 9월'!B7:B25,"조직 기타",'3. 출납부 9월'!E7:E25)</f>
        <v>0</v>
      </c>
      <c r="K14" s="90">
        <f>SUMIF('3. 출납부 10월'!B7:B25,"조직 기타",'3. 출납부 10월'!E7:E25)</f>
        <v>0</v>
      </c>
      <c r="L14" s="90">
        <f>SUMIF('3. 출납부 11월'!B7:B25,"조직 기타",'3. 출납부 11월'!E7:E25)</f>
        <v>0</v>
      </c>
      <c r="M14" s="90">
        <f>SUMIF('3. 출납부 12월'!B7:B25,"조직 기타",'3. 출납부 12월'!E7:E25)</f>
        <v>0</v>
      </c>
      <c r="N14" s="75">
        <f t="shared" si="0"/>
        <v>0</v>
      </c>
    </row>
    <row r="15" spans="1:17" s="58" customFormat="1" ht="24.75" customHeight="1">
      <c r="A15" s="103" t="s">
        <v>152</v>
      </c>
      <c r="B15" s="90">
        <f>SUMIF('3. 출납부 1월'!B7:B25,"정책 사업",'3. 출납부 1월'!E7:E25)</f>
        <v>0</v>
      </c>
      <c r="C15" s="90">
        <f>SUMIF('3. 출납부 2월'!B7:B25,"정책 사업",'3. 출납부 2월'!E7:E25)</f>
        <v>0</v>
      </c>
      <c r="D15" s="90">
        <f>SUMIF('3. 출납부 3월'!B7:B25,"정책 사업",'3. 출납부 3월'!E7:E25)</f>
        <v>0</v>
      </c>
      <c r="E15" s="90">
        <f>SUMIF('3. 출납부 4월'!B7:B25,"정책 사업",'3. 출납부 4월'!E7:E25)</f>
        <v>0</v>
      </c>
      <c r="F15" s="90">
        <f>SUMIF('3. 출납부 5월'!B7:B25,"정책 사업",'3. 출납부 5월'!E7:E25)</f>
        <v>0</v>
      </c>
      <c r="G15" s="90">
        <f>SUMIF('3. 출납부 6월'!B7:B25,"정책 사업",'3. 출납부 6월'!E7:E25)</f>
        <v>0</v>
      </c>
      <c r="H15" s="90">
        <f>SUMIF('3. 출납부 7월'!B7:B25,"정책 사업",'3. 출납부 7월'!E7:E25)</f>
        <v>0</v>
      </c>
      <c r="I15" s="90">
        <f>SUMIF('3. 출납부 8월'!B7:B25,"정책 사업",'3. 출납부 8월'!E7:E25)</f>
        <v>0</v>
      </c>
      <c r="J15" s="90">
        <f>SUMIF('3. 출납부 9월'!B7:B25,"정책 사업",'3. 출납부 9월'!E7:E25)</f>
        <v>0</v>
      </c>
      <c r="K15" s="90">
        <f>SUMIF('3. 출납부 10월'!B7:B25,"정책 사업",'3. 출납부 10월'!E7:E25)</f>
        <v>0</v>
      </c>
      <c r="L15" s="90">
        <f>SUMIF('3. 출납부 11월'!B7:B25,"정책 사업",'3. 출납부 11월'!E7:E25)</f>
        <v>0</v>
      </c>
      <c r="M15" s="90">
        <f>SUMIF('3. 출납부 12월'!B7:B25,"정책 사업",'3. 출납부 12월'!E7:E25)</f>
        <v>0</v>
      </c>
      <c r="N15" s="75">
        <f t="shared" si="0"/>
        <v>0</v>
      </c>
    </row>
    <row r="16" spans="1:17" s="58" customFormat="1" ht="24.75" customHeight="1">
      <c r="A16" s="103" t="s">
        <v>159</v>
      </c>
      <c r="B16" s="100">
        <f>SUMIF('3. 출납부 1월'!B7:B25,"정책 인건비",'3. 출납부 1월'!E7:E25)</f>
        <v>0</v>
      </c>
      <c r="C16" s="100">
        <f>SUMIF('3. 출납부 2월'!B7:B25,"정책 인건비",'3. 출납부 2월'!E7:E25)</f>
        <v>0</v>
      </c>
      <c r="D16" s="100">
        <f>SUMIF('3. 출납부 3월'!B7:B25,"정책 인건비",'3. 출납부 3월'!E7:E25)</f>
        <v>0</v>
      </c>
      <c r="E16" s="100">
        <f>SUMIF('3. 출납부 4월'!B7:B25,"정책 인건비",'3. 출납부 4월'!E7:E25)</f>
        <v>0</v>
      </c>
      <c r="F16" s="100">
        <f>SUMIF('3. 출납부 5월'!B7:B25,"정책 인건비",'3. 출납부 5월'!E7:E25)</f>
        <v>0</v>
      </c>
      <c r="G16" s="100">
        <f>SUMIF('3. 출납부 6월'!B7:B25,"정책 인건비",'3. 출납부 6월'!E7:E25)</f>
        <v>0</v>
      </c>
      <c r="H16" s="100">
        <f>SUMIF('3. 출납부 7월'!B7:B25,"정책 인건비",'3. 출납부 7월'!E7:E25)</f>
        <v>0</v>
      </c>
      <c r="I16" s="100">
        <f>SUMIF('3. 출납부 8월'!B7:B25,"정책 인건비",'3. 출납부 8월'!E7:E25)</f>
        <v>0</v>
      </c>
      <c r="J16" s="100">
        <f>SUMIF('3. 출납부 9월'!B7:B25,"정책 인건비",'3. 출납부 9월'!E7:E25)</f>
        <v>0</v>
      </c>
      <c r="K16" s="100">
        <f>SUMIF('3. 출납부 10월'!B7:B25,"정책 인건비",'3. 출납부 10월'!E7:E25)</f>
        <v>0</v>
      </c>
      <c r="L16" s="100">
        <f>SUMIF('3. 출납부 11월'!B7:B25,"정책 인건비",'3. 출납부 11월'!E7:E25)</f>
        <v>0</v>
      </c>
      <c r="M16" s="100">
        <f>SUMIF('3. 출납부 12월'!B7:B25,"정책 인건비",'3. 출납부 12월'!E7:E25)</f>
        <v>0</v>
      </c>
      <c r="N16" s="75">
        <f t="shared" si="0"/>
        <v>0</v>
      </c>
    </row>
    <row r="17" spans="1:14" ht="24.75" customHeight="1">
      <c r="A17" s="103" t="s">
        <v>160</v>
      </c>
      <c r="B17" s="91">
        <f>SUMIF('3. 출납부 1월'!B7:B25,"정책 기타",'3. 출납부 1월'!E7:E25)</f>
        <v>0</v>
      </c>
      <c r="C17" s="91">
        <f>SUMIF('3. 출납부 2월'!B7:B25,"정책 기타",'3. 출납부 2월'!E7:E25)</f>
        <v>0</v>
      </c>
      <c r="D17" s="91">
        <f>SUMIF('3. 출납부 3월'!D7:D25,"정책 기타",'3. 출납부 1월'!G7:G25)</f>
        <v>0</v>
      </c>
      <c r="E17" s="91">
        <f>SUMIF('3. 출납부 4월'!B7:B25,"정책 기타",'3. 출납부 4월'!E7:E25)</f>
        <v>0</v>
      </c>
      <c r="F17" s="91">
        <f>SUMIF('3. 출납부 5월'!B7:B25,"정책 기타",'3. 출납부 5월'!E7:E25)</f>
        <v>0</v>
      </c>
      <c r="G17" s="91">
        <f>SUMIF('3. 출납부 6월'!B7:B25,"정책 기타",'3. 출납부 6월'!E7:E25)</f>
        <v>0</v>
      </c>
      <c r="H17" s="91">
        <f>SUMIF('3. 출납부 7월'!B7:B25,"정책 기타",'3. 출납부 7월'!E7:E25)</f>
        <v>0</v>
      </c>
      <c r="I17" s="91">
        <f ca="1">SUMIF('3. 출납부 8월'!B7:I25,"정책 기타",'3. 출납부 8월'!E7:E25)</f>
        <v>0</v>
      </c>
      <c r="J17" s="91">
        <f>SUMIF('3. 출납부 9월'!B7:B25,"정책 기타",'3. 출납부 9월'!E7:E25)</f>
        <v>0</v>
      </c>
      <c r="K17" s="91">
        <f>SUMIF('3. 출납부 10월'!B7:B25,"정책 기타",'3. 출납부 10월'!E7:E25)</f>
        <v>0</v>
      </c>
      <c r="L17" s="91">
        <f>SUMIF('3. 출납부 11월'!B7:B25,"정책 기타",'3. 출납부 11월'!E7:E25)</f>
        <v>0</v>
      </c>
      <c r="M17" s="91">
        <f>SUMIF('3. 출납부 12월'!B7:B25,"정책 기타",'3. 출납부 12월'!E7:E25)</f>
        <v>0</v>
      </c>
      <c r="N17" s="75">
        <f t="shared" ca="1" si="0"/>
        <v>0</v>
      </c>
    </row>
    <row r="18" spans="1:14" ht="16.5" customHeight="1">
      <c r="A18" s="57"/>
    </row>
    <row r="19" spans="1:14" ht="16.5" customHeight="1">
      <c r="A19" s="57"/>
    </row>
  </sheetData>
  <mergeCells count="1">
    <mergeCell ref="A1:N1"/>
  </mergeCells>
  <phoneticPr fontId="2" type="noConversion"/>
  <printOptions horizontalCentered="1"/>
  <pageMargins left="0.25" right="0.25" top="0.75" bottom="0.75" header="0.3" footer="0.3"/>
  <pageSetup paperSize="9" scale="79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8E662-8BD3-4837-85B6-4E41E365E462}">
  <sheetPr>
    <pageSetUpPr fitToPage="1"/>
  </sheetPr>
  <dimension ref="A1:I33"/>
  <sheetViews>
    <sheetView tabSelected="1" zoomScale="60" zoomScaleNormal="60" workbookViewId="0">
      <selection activeCell="A6" sqref="A6:G26"/>
    </sheetView>
  </sheetViews>
  <sheetFormatPr defaultRowHeight="16.5"/>
  <cols>
    <col min="1" max="1" width="11.125" style="6" customWidth="1"/>
    <col min="2" max="2" width="19.625" style="3" customWidth="1"/>
    <col min="3" max="3" width="30" customWidth="1"/>
    <col min="4" max="5" width="17.375" style="5" customWidth="1"/>
    <col min="6" max="6" width="17.375" style="4" customWidth="1"/>
    <col min="7" max="7" width="7.375" style="3" bestFit="1" customWidth="1"/>
    <col min="9" max="9" width="9.375" bestFit="1" customWidth="1"/>
  </cols>
  <sheetData>
    <row r="1" spans="1:9" ht="17.25" customHeight="1">
      <c r="A1" s="138"/>
      <c r="B1" s="139"/>
      <c r="C1" s="139" t="s">
        <v>55</v>
      </c>
      <c r="D1" s="139"/>
      <c r="E1" s="7" t="s">
        <v>56</v>
      </c>
      <c r="F1" s="144" t="s">
        <v>57</v>
      </c>
      <c r="G1" s="145"/>
    </row>
    <row r="2" spans="1:9" ht="17.25" customHeight="1">
      <c r="A2" s="140"/>
      <c r="B2" s="141"/>
      <c r="C2" s="141"/>
      <c r="D2" s="141"/>
      <c r="E2" s="8" t="s">
        <v>58</v>
      </c>
      <c r="F2" s="146" t="s">
        <v>59</v>
      </c>
      <c r="G2" s="147"/>
    </row>
    <row r="3" spans="1:9" ht="17.25" customHeight="1">
      <c r="A3" s="140"/>
      <c r="B3" s="141"/>
      <c r="C3" s="141"/>
      <c r="D3" s="141"/>
      <c r="E3" s="8" t="s">
        <v>60</v>
      </c>
      <c r="F3" s="146"/>
      <c r="G3" s="147"/>
    </row>
    <row r="4" spans="1:9" ht="17.25" customHeight="1" thickBot="1">
      <c r="A4" s="142"/>
      <c r="B4" s="143"/>
      <c r="C4" s="143"/>
      <c r="D4" s="143"/>
      <c r="E4" s="9" t="s">
        <v>61</v>
      </c>
      <c r="F4" s="148" t="s">
        <v>164</v>
      </c>
      <c r="G4" s="149"/>
    </row>
    <row r="5" spans="1:9" ht="28.5" customHeight="1"/>
    <row r="6" spans="1:9" ht="33.75" thickBot="1">
      <c r="A6" s="108" t="s">
        <v>63</v>
      </c>
      <c r="B6" s="109" t="s">
        <v>64</v>
      </c>
      <c r="C6" s="109" t="s">
        <v>65</v>
      </c>
      <c r="D6" s="110" t="s">
        <v>66</v>
      </c>
      <c r="E6" s="110" t="s">
        <v>67</v>
      </c>
      <c r="F6" s="111" t="s">
        <v>68</v>
      </c>
      <c r="G6" s="112" t="s">
        <v>69</v>
      </c>
    </row>
    <row r="7" spans="1:9" ht="30" customHeight="1" thickTop="1">
      <c r="A7" s="15" t="s">
        <v>165</v>
      </c>
      <c r="B7" s="16" t="s">
        <v>161</v>
      </c>
      <c r="C7" s="16" t="s">
        <v>173</v>
      </c>
      <c r="D7" s="81"/>
      <c r="E7" s="17"/>
      <c r="F7" s="18">
        <f>SUM(D7-E7)</f>
        <v>0</v>
      </c>
      <c r="G7" s="19" t="s">
        <v>70</v>
      </c>
    </row>
    <row r="8" spans="1:9" ht="30" customHeight="1">
      <c r="A8" s="20"/>
      <c r="B8" s="21" t="s">
        <v>174</v>
      </c>
      <c r="C8" s="21"/>
      <c r="D8" s="22"/>
      <c r="E8" s="22">
        <v>300000</v>
      </c>
      <c r="F8" s="23">
        <f>SUM(F7,D8-E8)</f>
        <v>-300000</v>
      </c>
      <c r="G8" s="24" t="s">
        <v>71</v>
      </c>
    </row>
    <row r="9" spans="1:9" ht="30" customHeight="1">
      <c r="A9" s="20"/>
      <c r="B9" s="21" t="s">
        <v>175</v>
      </c>
      <c r="C9" s="21"/>
      <c r="D9" s="22"/>
      <c r="E9" s="22">
        <v>1000</v>
      </c>
      <c r="F9" s="23">
        <f t="shared" ref="F9:F25" si="0">SUM(F8,D9-E9)</f>
        <v>-301000</v>
      </c>
      <c r="G9" s="25"/>
      <c r="I9" s="104"/>
    </row>
    <row r="10" spans="1:9" ht="30" customHeight="1">
      <c r="A10" s="20"/>
      <c r="B10" s="21"/>
      <c r="C10" s="21"/>
      <c r="D10" s="22"/>
      <c r="E10" s="22"/>
      <c r="F10" s="23">
        <f t="shared" si="0"/>
        <v>-301000</v>
      </c>
      <c r="G10" s="25"/>
    </row>
    <row r="11" spans="1:9" ht="30" customHeight="1">
      <c r="A11" s="20"/>
      <c r="B11" s="21"/>
      <c r="C11" s="21"/>
      <c r="D11" s="22"/>
      <c r="E11" s="22"/>
      <c r="F11" s="23">
        <f t="shared" si="0"/>
        <v>-301000</v>
      </c>
      <c r="G11" s="25"/>
    </row>
    <row r="12" spans="1:9" ht="30" customHeight="1">
      <c r="A12" s="20"/>
      <c r="B12" s="21"/>
      <c r="C12" s="21"/>
      <c r="D12" s="22"/>
      <c r="E12" s="22"/>
      <c r="F12" s="23">
        <f t="shared" si="0"/>
        <v>-301000</v>
      </c>
      <c r="G12" s="25"/>
    </row>
    <row r="13" spans="1:9" ht="30" customHeight="1">
      <c r="A13" s="20"/>
      <c r="B13" s="21"/>
      <c r="C13" s="21"/>
      <c r="D13" s="22"/>
      <c r="E13" s="22"/>
      <c r="F13" s="23">
        <f t="shared" si="0"/>
        <v>-301000</v>
      </c>
      <c r="G13" s="28"/>
    </row>
    <row r="14" spans="1:9" ht="30" customHeight="1">
      <c r="A14" s="20"/>
      <c r="B14" s="21"/>
      <c r="C14" s="21"/>
      <c r="D14" s="22"/>
      <c r="E14" s="22"/>
      <c r="F14" s="23">
        <f t="shared" si="0"/>
        <v>-301000</v>
      </c>
      <c r="G14" s="28"/>
    </row>
    <row r="15" spans="1:9" ht="30" customHeight="1">
      <c r="A15" s="20"/>
      <c r="B15" s="21"/>
      <c r="C15" s="21"/>
      <c r="D15" s="22"/>
      <c r="E15" s="22"/>
      <c r="F15" s="23">
        <f t="shared" si="0"/>
        <v>-301000</v>
      </c>
      <c r="G15" s="28"/>
    </row>
    <row r="16" spans="1:9" ht="30" customHeight="1">
      <c r="A16" s="20"/>
      <c r="B16" s="21"/>
      <c r="C16" s="21"/>
      <c r="D16" s="22"/>
      <c r="E16" s="22"/>
      <c r="F16" s="23">
        <f t="shared" si="0"/>
        <v>-301000</v>
      </c>
      <c r="G16" s="28"/>
    </row>
    <row r="17" spans="1:7" ht="30" customHeight="1">
      <c r="A17" s="20"/>
      <c r="B17" s="21"/>
      <c r="C17" s="27"/>
      <c r="D17" s="22"/>
      <c r="E17" s="22"/>
      <c r="F17" s="23">
        <f t="shared" si="0"/>
        <v>-301000</v>
      </c>
      <c r="G17" s="28"/>
    </row>
    <row r="18" spans="1:7" ht="30" customHeight="1">
      <c r="A18" s="20"/>
      <c r="B18" s="21"/>
      <c r="C18" s="27"/>
      <c r="D18" s="22"/>
      <c r="E18" s="22"/>
      <c r="F18" s="23">
        <f t="shared" si="0"/>
        <v>-301000</v>
      </c>
      <c r="G18" s="28"/>
    </row>
    <row r="19" spans="1:7" ht="30" customHeight="1">
      <c r="A19" s="20"/>
      <c r="B19" s="21"/>
      <c r="C19" s="27"/>
      <c r="D19" s="22"/>
      <c r="E19" s="22"/>
      <c r="F19" s="23">
        <f t="shared" si="0"/>
        <v>-301000</v>
      </c>
      <c r="G19" s="28"/>
    </row>
    <row r="20" spans="1:7" ht="30" customHeight="1">
      <c r="A20" s="20"/>
      <c r="B20" s="21"/>
      <c r="C20" s="27"/>
      <c r="D20" s="22"/>
      <c r="E20" s="22"/>
      <c r="F20" s="23">
        <f t="shared" si="0"/>
        <v>-301000</v>
      </c>
      <c r="G20" s="28"/>
    </row>
    <row r="21" spans="1:7" ht="30" customHeight="1">
      <c r="A21" s="20"/>
      <c r="B21" s="21"/>
      <c r="C21" s="27"/>
      <c r="D21" s="22"/>
      <c r="E21" s="22"/>
      <c r="F21" s="23">
        <f t="shared" si="0"/>
        <v>-301000</v>
      </c>
      <c r="G21" s="28"/>
    </row>
    <row r="22" spans="1:7" ht="30" customHeight="1">
      <c r="A22" s="20"/>
      <c r="B22" s="21"/>
      <c r="C22" s="27"/>
      <c r="D22" s="22"/>
      <c r="E22" s="22"/>
      <c r="F22" s="23">
        <f t="shared" si="0"/>
        <v>-301000</v>
      </c>
      <c r="G22" s="28"/>
    </row>
    <row r="23" spans="1:7" ht="30" customHeight="1">
      <c r="A23" s="20"/>
      <c r="B23" s="21"/>
      <c r="C23" s="27"/>
      <c r="D23" s="22"/>
      <c r="E23" s="22"/>
      <c r="F23" s="23">
        <f t="shared" si="0"/>
        <v>-301000</v>
      </c>
      <c r="G23" s="28"/>
    </row>
    <row r="24" spans="1:7" ht="30" customHeight="1">
      <c r="A24" s="20"/>
      <c r="B24" s="21"/>
      <c r="C24" s="27"/>
      <c r="D24" s="22"/>
      <c r="E24" s="22"/>
      <c r="F24" s="23">
        <f t="shared" si="0"/>
        <v>-301000</v>
      </c>
      <c r="G24" s="28"/>
    </row>
    <row r="25" spans="1:7" ht="30" customHeight="1" thickBot="1">
      <c r="A25" s="124"/>
      <c r="B25" s="116"/>
      <c r="C25" s="117"/>
      <c r="D25" s="118"/>
      <c r="E25" s="118"/>
      <c r="F25" s="119">
        <f t="shared" si="0"/>
        <v>-301000</v>
      </c>
      <c r="G25" s="120"/>
    </row>
    <row r="26" spans="1:7" ht="24.75" customHeight="1" thickBot="1">
      <c r="A26" s="136" t="s">
        <v>13</v>
      </c>
      <c r="B26" s="137"/>
      <c r="C26" s="137"/>
      <c r="D26" s="121">
        <f>SUM(D7:D25)</f>
        <v>0</v>
      </c>
      <c r="E26" s="121">
        <f>SUM(E7:E25)</f>
        <v>301000</v>
      </c>
      <c r="F26" s="122">
        <f>SUM(D26-E26)</f>
        <v>-301000</v>
      </c>
      <c r="G26" s="123"/>
    </row>
    <row r="27" spans="1:7" ht="24.75" customHeight="1"/>
    <row r="28" spans="1:7" ht="24.75" customHeight="1"/>
    <row r="29" spans="1:7" ht="24.75" customHeight="1"/>
    <row r="30" spans="1:7" ht="24.75" customHeight="1"/>
    <row r="31" spans="1:7" ht="24.75" customHeight="1"/>
    <row r="32" spans="1:7" ht="24.75" customHeight="1"/>
    <row r="33" ht="24.75" customHeight="1"/>
  </sheetData>
  <mergeCells count="7">
    <mergeCell ref="A26:C26"/>
    <mergeCell ref="A1:B4"/>
    <mergeCell ref="C1:D4"/>
    <mergeCell ref="F1:G1"/>
    <mergeCell ref="F2:G2"/>
    <mergeCell ref="F3:G3"/>
    <mergeCell ref="F4:G4"/>
  </mergeCells>
  <phoneticPr fontId="2" type="noConversion"/>
  <dataValidations count="1">
    <dataValidation type="list" allowBlank="1" showInputMessage="1" showErrorMessage="1" sqref="B7:B25" xr:uid="{4DDB6D86-4A21-4A81-8793-744CA5B86FE8}">
      <formula1>"이월,인도 사업,인도 인건비,인도 기타,통일 사업,통일 인건비,통일 기타,교류 사업,교류 인건비,교류 기타,조직 사업,조직 인건비,조직 기타,정책 사업,정책 인건비,정책 기타,회비 CMS,회비 현금,기부 지구가족,기부 개인,기부 단체,기타 이자,기타 기타,일반여비교통비,일반 통신,일반 접대,일반 회의,일반 도서인쇄,일반 소모품,일반 수수료,일반 경조비 "</formula1>
    </dataValidation>
  </dataValidations>
  <pageMargins left="0.25" right="0.25" top="0.75" bottom="0.75" header="0.3" footer="0.3"/>
  <pageSetup paperSize="9" scale="98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BF2C6-FDEF-4D15-974A-CECC73504CCC}">
  <sheetPr>
    <pageSetUpPr fitToPage="1"/>
  </sheetPr>
  <dimension ref="A1:G33"/>
  <sheetViews>
    <sheetView topLeftCell="A5" workbookViewId="0">
      <selection activeCell="A26" sqref="A26:G26"/>
    </sheetView>
  </sheetViews>
  <sheetFormatPr defaultRowHeight="16.5"/>
  <cols>
    <col min="1" max="1" width="11.125" style="6" customWidth="1"/>
    <col min="2" max="2" width="19.625" style="3" customWidth="1"/>
    <col min="3" max="3" width="30" customWidth="1"/>
    <col min="4" max="5" width="11.125" style="5" customWidth="1"/>
    <col min="6" max="6" width="11.125" style="4" customWidth="1"/>
    <col min="7" max="7" width="7.375" style="3" bestFit="1" customWidth="1"/>
  </cols>
  <sheetData>
    <row r="1" spans="1:7" ht="17.25" customHeight="1">
      <c r="A1" s="138"/>
      <c r="B1" s="139"/>
      <c r="C1" s="139" t="s">
        <v>55</v>
      </c>
      <c r="D1" s="139"/>
      <c r="E1" s="7" t="s">
        <v>56</v>
      </c>
      <c r="F1" s="144" t="s">
        <v>57</v>
      </c>
      <c r="G1" s="145"/>
    </row>
    <row r="2" spans="1:7" ht="17.25" customHeight="1">
      <c r="A2" s="140"/>
      <c r="B2" s="141"/>
      <c r="C2" s="141"/>
      <c r="D2" s="141"/>
      <c r="E2" s="8" t="s">
        <v>58</v>
      </c>
      <c r="F2" s="146" t="s">
        <v>59</v>
      </c>
      <c r="G2" s="147"/>
    </row>
    <row r="3" spans="1:7" ht="17.25" customHeight="1">
      <c r="A3" s="140"/>
      <c r="B3" s="141"/>
      <c r="C3" s="141"/>
      <c r="D3" s="141"/>
      <c r="E3" s="8" t="s">
        <v>60</v>
      </c>
      <c r="F3" s="146"/>
      <c r="G3" s="147"/>
    </row>
    <row r="4" spans="1:7" ht="17.25" customHeight="1" thickBot="1">
      <c r="A4" s="142"/>
      <c r="B4" s="143"/>
      <c r="C4" s="143"/>
      <c r="D4" s="143"/>
      <c r="E4" s="9" t="s">
        <v>61</v>
      </c>
      <c r="F4" s="148" t="s">
        <v>62</v>
      </c>
      <c r="G4" s="149"/>
    </row>
    <row r="5" spans="1:7" ht="28.5" customHeight="1" thickBot="1"/>
    <row r="6" spans="1:7" ht="33.75" thickBot="1">
      <c r="A6" s="10" t="s">
        <v>63</v>
      </c>
      <c r="B6" s="11" t="s">
        <v>64</v>
      </c>
      <c r="C6" s="11" t="s">
        <v>65</v>
      </c>
      <c r="D6" s="12" t="s">
        <v>66</v>
      </c>
      <c r="E6" s="12" t="s">
        <v>67</v>
      </c>
      <c r="F6" s="13" t="s">
        <v>68</v>
      </c>
      <c r="G6" s="14" t="s">
        <v>69</v>
      </c>
    </row>
    <row r="7" spans="1:7" ht="30" customHeight="1" thickTop="1">
      <c r="A7" s="15" t="s">
        <v>170</v>
      </c>
      <c r="B7" s="21" t="s">
        <v>171</v>
      </c>
      <c r="C7" s="16" t="s">
        <v>172</v>
      </c>
      <c r="D7" s="81">
        <f>'3. 출납부 1월'!F26</f>
        <v>-301000</v>
      </c>
      <c r="E7" s="17">
        <v>0</v>
      </c>
      <c r="F7" s="18">
        <f>SUM(D7-E7)</f>
        <v>-301000</v>
      </c>
      <c r="G7" s="19" t="s">
        <v>70</v>
      </c>
    </row>
    <row r="8" spans="1:7" ht="30" customHeight="1">
      <c r="A8" s="20"/>
      <c r="B8" s="21"/>
      <c r="C8" s="21"/>
      <c r="D8" s="22"/>
      <c r="E8" s="22"/>
      <c r="F8" s="23">
        <f>SUM(F7,D8-E8)</f>
        <v>-301000</v>
      </c>
      <c r="G8" s="24" t="s">
        <v>71</v>
      </c>
    </row>
    <row r="9" spans="1:7" ht="30" customHeight="1">
      <c r="A9" s="20"/>
      <c r="B9" s="21"/>
      <c r="C9" s="21"/>
      <c r="D9" s="22"/>
      <c r="E9" s="22"/>
      <c r="F9" s="23">
        <f t="shared" ref="F9:F25" si="0">SUM(F8,D9-E9)</f>
        <v>-301000</v>
      </c>
      <c r="G9" s="25"/>
    </row>
    <row r="10" spans="1:7" ht="30" customHeight="1">
      <c r="A10" s="20"/>
      <c r="B10" s="21"/>
      <c r="C10" s="21"/>
      <c r="D10" s="22"/>
      <c r="E10" s="22"/>
      <c r="F10" s="23">
        <f t="shared" si="0"/>
        <v>-301000</v>
      </c>
      <c r="G10" s="25"/>
    </row>
    <row r="11" spans="1:7" ht="30" customHeight="1">
      <c r="A11" s="20"/>
      <c r="B11" s="21"/>
      <c r="C11" s="21"/>
      <c r="D11" s="22"/>
      <c r="E11" s="22"/>
      <c r="F11" s="23">
        <f t="shared" si="0"/>
        <v>-301000</v>
      </c>
      <c r="G11" s="25"/>
    </row>
    <row r="12" spans="1:7" ht="30" customHeight="1">
      <c r="A12" s="20"/>
      <c r="B12" s="21"/>
      <c r="C12" s="21"/>
      <c r="D12" s="22"/>
      <c r="E12" s="22"/>
      <c r="F12" s="23">
        <f t="shared" si="0"/>
        <v>-301000</v>
      </c>
      <c r="G12" s="25"/>
    </row>
    <row r="13" spans="1:7" ht="30" customHeight="1">
      <c r="A13" s="26"/>
      <c r="B13" s="21"/>
      <c r="C13" s="21"/>
      <c r="D13" s="22"/>
      <c r="E13" s="22"/>
      <c r="F13" s="23">
        <f t="shared" si="0"/>
        <v>-301000</v>
      </c>
      <c r="G13" s="28"/>
    </row>
    <row r="14" spans="1:7" ht="30" customHeight="1">
      <c r="A14" s="26"/>
      <c r="B14" s="21"/>
      <c r="C14" s="21"/>
      <c r="D14" s="22"/>
      <c r="E14" s="22"/>
      <c r="F14" s="23">
        <f t="shared" si="0"/>
        <v>-301000</v>
      </c>
      <c r="G14" s="28"/>
    </row>
    <row r="15" spans="1:7" ht="30" customHeight="1">
      <c r="A15" s="26"/>
      <c r="B15" s="21"/>
      <c r="C15" s="21"/>
      <c r="D15" s="22"/>
      <c r="E15" s="22"/>
      <c r="F15" s="23">
        <f t="shared" si="0"/>
        <v>-301000</v>
      </c>
      <c r="G15" s="28"/>
    </row>
    <row r="16" spans="1:7" ht="30" customHeight="1">
      <c r="A16" s="26"/>
      <c r="B16" s="21"/>
      <c r="C16" s="21"/>
      <c r="D16" s="22"/>
      <c r="E16" s="22"/>
      <c r="F16" s="23">
        <f t="shared" si="0"/>
        <v>-301000</v>
      </c>
      <c r="G16" s="28"/>
    </row>
    <row r="17" spans="1:7" ht="30" customHeight="1">
      <c r="A17" s="26"/>
      <c r="B17" s="21"/>
      <c r="C17" s="27"/>
      <c r="D17" s="22"/>
      <c r="E17" s="22"/>
      <c r="F17" s="23">
        <f t="shared" si="0"/>
        <v>-301000</v>
      </c>
      <c r="G17" s="28"/>
    </row>
    <row r="18" spans="1:7" ht="30" customHeight="1">
      <c r="A18" s="26"/>
      <c r="B18" s="21"/>
      <c r="C18" s="27"/>
      <c r="D18" s="22"/>
      <c r="E18" s="22"/>
      <c r="F18" s="23">
        <f t="shared" si="0"/>
        <v>-301000</v>
      </c>
      <c r="G18" s="28"/>
    </row>
    <row r="19" spans="1:7" ht="30" customHeight="1">
      <c r="A19" s="26"/>
      <c r="B19" s="21"/>
      <c r="C19" s="27"/>
      <c r="D19" s="22"/>
      <c r="E19" s="22"/>
      <c r="F19" s="23">
        <f t="shared" si="0"/>
        <v>-301000</v>
      </c>
      <c r="G19" s="28"/>
    </row>
    <row r="20" spans="1:7" ht="30" customHeight="1">
      <c r="A20" s="26"/>
      <c r="B20" s="21"/>
      <c r="C20" s="27"/>
      <c r="D20" s="22"/>
      <c r="E20" s="22"/>
      <c r="F20" s="23">
        <f t="shared" si="0"/>
        <v>-301000</v>
      </c>
      <c r="G20" s="28"/>
    </row>
    <row r="21" spans="1:7" ht="30" customHeight="1">
      <c r="A21" s="26"/>
      <c r="B21" s="21"/>
      <c r="C21" s="27"/>
      <c r="D21" s="22"/>
      <c r="E21" s="22"/>
      <c r="F21" s="23">
        <f t="shared" si="0"/>
        <v>-301000</v>
      </c>
      <c r="G21" s="28"/>
    </row>
    <row r="22" spans="1:7" ht="30" customHeight="1">
      <c r="A22" s="26"/>
      <c r="B22" s="21"/>
      <c r="C22" s="27"/>
      <c r="D22" s="22"/>
      <c r="E22" s="22"/>
      <c r="F22" s="23">
        <f t="shared" si="0"/>
        <v>-301000</v>
      </c>
      <c r="G22" s="28"/>
    </row>
    <row r="23" spans="1:7" ht="30" customHeight="1">
      <c r="A23" s="26"/>
      <c r="B23" s="21"/>
      <c r="C23" s="27"/>
      <c r="D23" s="22"/>
      <c r="E23" s="22"/>
      <c r="F23" s="23">
        <f t="shared" si="0"/>
        <v>-301000</v>
      </c>
      <c r="G23" s="28"/>
    </row>
    <row r="24" spans="1:7" ht="30" customHeight="1">
      <c r="A24" s="26"/>
      <c r="B24" s="21"/>
      <c r="C24" s="27"/>
      <c r="D24" s="22"/>
      <c r="E24" s="22"/>
      <c r="F24" s="23">
        <f t="shared" si="0"/>
        <v>-301000</v>
      </c>
      <c r="G24" s="28"/>
    </row>
    <row r="25" spans="1:7" ht="30" customHeight="1" thickBot="1">
      <c r="A25" s="115"/>
      <c r="B25" s="116"/>
      <c r="C25" s="117"/>
      <c r="D25" s="118"/>
      <c r="E25" s="118"/>
      <c r="F25" s="119">
        <f t="shared" si="0"/>
        <v>-301000</v>
      </c>
      <c r="G25" s="120"/>
    </row>
    <row r="26" spans="1:7" ht="24.75" customHeight="1" thickBot="1">
      <c r="A26" s="136" t="s">
        <v>13</v>
      </c>
      <c r="B26" s="137"/>
      <c r="C26" s="137"/>
      <c r="D26" s="121">
        <f>SUM(D7:D25)</f>
        <v>-301000</v>
      </c>
      <c r="E26" s="121">
        <f>SUM(E7:E25)</f>
        <v>0</v>
      </c>
      <c r="F26" s="122">
        <f>SUM(D26-E26)</f>
        <v>-301000</v>
      </c>
      <c r="G26" s="123"/>
    </row>
    <row r="27" spans="1:7" ht="24.75" customHeight="1">
      <c r="A27" s="150"/>
      <c r="B27" s="150"/>
      <c r="C27" s="150"/>
      <c r="E27" s="5">
        <f>SUM(E7:E25)</f>
        <v>0</v>
      </c>
    </row>
    <row r="28" spans="1:7" ht="24.75" customHeight="1"/>
    <row r="29" spans="1:7" ht="24.75" customHeight="1"/>
    <row r="30" spans="1:7" ht="24.75" customHeight="1"/>
    <row r="31" spans="1:7" ht="24.75" customHeight="1"/>
    <row r="32" spans="1:7" ht="24.75" customHeight="1"/>
    <row r="33" ht="24.75" customHeight="1"/>
  </sheetData>
  <mergeCells count="8">
    <mergeCell ref="A27:C27"/>
    <mergeCell ref="A26:C26"/>
    <mergeCell ref="A1:B4"/>
    <mergeCell ref="C1:D4"/>
    <mergeCell ref="F1:G1"/>
    <mergeCell ref="F2:G2"/>
    <mergeCell ref="F3:G3"/>
    <mergeCell ref="F4:G4"/>
  </mergeCells>
  <phoneticPr fontId="2" type="noConversion"/>
  <dataValidations count="1">
    <dataValidation type="list" allowBlank="1" showInputMessage="1" showErrorMessage="1" sqref="B7:B25" xr:uid="{0D130118-01F9-45D9-BADE-925623C8CA21}">
      <formula1>"이월,인도 사업,인도 인건비,인도 기타,통일 사업,통일 인건비,통일 기타,교류 사업,교류 인건비,교류 기타,조직 사업,조직 인건비,조직 기타,정책 사업,정책 인건비,정책 기타,회비 CMS,회비 현금,기부 지구가족,기부 개인,기부 단체,기타 이자,기타 기타,일반여비교통비,일반 통신,일반 접대,일반 회의,일반 도서인쇄,일반 소모품,일반 수수료,일반 경조비 "</formula1>
    </dataValidation>
  </dataValidations>
  <pageMargins left="0.25" right="0.25" top="0.75" bottom="0.75" header="0.3" footer="0.3"/>
  <pageSetup paperSize="9" scale="98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2A6E7-1646-4777-88D9-17CC20410FC6}">
  <sheetPr>
    <pageSetUpPr fitToPage="1"/>
  </sheetPr>
  <dimension ref="A1:G33"/>
  <sheetViews>
    <sheetView topLeftCell="A5" workbookViewId="0">
      <selection activeCell="B25" sqref="B25"/>
    </sheetView>
  </sheetViews>
  <sheetFormatPr defaultRowHeight="16.5"/>
  <cols>
    <col min="1" max="1" width="11.125" style="6" customWidth="1"/>
    <col min="2" max="2" width="19.625" style="3" customWidth="1"/>
    <col min="3" max="3" width="30" customWidth="1"/>
    <col min="4" max="5" width="11.125" style="5" customWidth="1"/>
    <col min="6" max="6" width="11.125" style="4" customWidth="1"/>
    <col min="7" max="7" width="7.375" style="3" bestFit="1" customWidth="1"/>
  </cols>
  <sheetData>
    <row r="1" spans="1:7" ht="17.25" customHeight="1">
      <c r="A1" s="138"/>
      <c r="B1" s="139"/>
      <c r="C1" s="139" t="s">
        <v>55</v>
      </c>
      <c r="D1" s="139"/>
      <c r="E1" s="7" t="s">
        <v>56</v>
      </c>
      <c r="F1" s="144" t="s">
        <v>57</v>
      </c>
      <c r="G1" s="145"/>
    </row>
    <row r="2" spans="1:7" ht="17.25" customHeight="1">
      <c r="A2" s="140"/>
      <c r="B2" s="141"/>
      <c r="C2" s="141"/>
      <c r="D2" s="141"/>
      <c r="E2" s="8" t="s">
        <v>58</v>
      </c>
      <c r="F2" s="146" t="s">
        <v>59</v>
      </c>
      <c r="G2" s="147"/>
    </row>
    <row r="3" spans="1:7" ht="17.25" customHeight="1">
      <c r="A3" s="140"/>
      <c r="B3" s="141"/>
      <c r="C3" s="141"/>
      <c r="D3" s="141"/>
      <c r="E3" s="8" t="s">
        <v>60</v>
      </c>
      <c r="F3" s="146"/>
      <c r="G3" s="147"/>
    </row>
    <row r="4" spans="1:7" ht="17.25" customHeight="1" thickBot="1">
      <c r="A4" s="142"/>
      <c r="B4" s="143"/>
      <c r="C4" s="143"/>
      <c r="D4" s="143"/>
      <c r="E4" s="9" t="s">
        <v>61</v>
      </c>
      <c r="F4" s="148" t="s">
        <v>62</v>
      </c>
      <c r="G4" s="149"/>
    </row>
    <row r="5" spans="1:7" ht="28.5" customHeight="1" thickBot="1"/>
    <row r="6" spans="1:7" ht="33.75" thickBot="1">
      <c r="A6" s="10" t="s">
        <v>63</v>
      </c>
      <c r="B6" s="11" t="s">
        <v>64</v>
      </c>
      <c r="C6" s="11" t="s">
        <v>65</v>
      </c>
      <c r="D6" s="12" t="s">
        <v>66</v>
      </c>
      <c r="E6" s="12" t="s">
        <v>67</v>
      </c>
      <c r="F6" s="13" t="s">
        <v>68</v>
      </c>
      <c r="G6" s="14" t="s">
        <v>69</v>
      </c>
    </row>
    <row r="7" spans="1:7" ht="30" customHeight="1" thickTop="1">
      <c r="A7" s="15"/>
      <c r="B7" s="21" t="s">
        <v>161</v>
      </c>
      <c r="C7" s="16"/>
      <c r="D7" s="81">
        <f>'3. 출납부 2월'!F27</f>
        <v>0</v>
      </c>
      <c r="E7" s="17">
        <v>0</v>
      </c>
      <c r="F7" s="18">
        <f>SUM(D7-E7)</f>
        <v>0</v>
      </c>
      <c r="G7" s="19" t="s">
        <v>70</v>
      </c>
    </row>
    <row r="8" spans="1:7" ht="30" customHeight="1">
      <c r="A8" s="20"/>
      <c r="B8" s="21"/>
      <c r="C8" s="21"/>
      <c r="D8" s="22"/>
      <c r="E8" s="22"/>
      <c r="F8" s="23">
        <f>SUM(F7,D8-E8)</f>
        <v>0</v>
      </c>
      <c r="G8" s="24" t="s">
        <v>71</v>
      </c>
    </row>
    <row r="9" spans="1:7" ht="30" customHeight="1">
      <c r="A9" s="20"/>
      <c r="B9" s="21"/>
      <c r="C9" s="21"/>
      <c r="D9" s="22"/>
      <c r="E9" s="22"/>
      <c r="F9" s="23">
        <f t="shared" ref="F9:F25" si="0">SUM(F8,D9-E9)</f>
        <v>0</v>
      </c>
      <c r="G9" s="25"/>
    </row>
    <row r="10" spans="1:7" ht="30" customHeight="1">
      <c r="A10" s="20"/>
      <c r="B10" s="21"/>
      <c r="C10" s="21"/>
      <c r="D10" s="22"/>
      <c r="E10" s="22"/>
      <c r="F10" s="23">
        <f t="shared" si="0"/>
        <v>0</v>
      </c>
      <c r="G10" s="25"/>
    </row>
    <row r="11" spans="1:7" ht="30" customHeight="1">
      <c r="A11" s="20"/>
      <c r="B11" s="21"/>
      <c r="C11" s="21"/>
      <c r="D11" s="22"/>
      <c r="E11" s="22"/>
      <c r="F11" s="23">
        <f t="shared" si="0"/>
        <v>0</v>
      </c>
      <c r="G11" s="25"/>
    </row>
    <row r="12" spans="1:7" ht="30" customHeight="1">
      <c r="A12" s="20"/>
      <c r="B12" s="21"/>
      <c r="C12" s="21"/>
      <c r="D12" s="22"/>
      <c r="E12" s="22"/>
      <c r="F12" s="23">
        <f t="shared" si="0"/>
        <v>0</v>
      </c>
      <c r="G12" s="25"/>
    </row>
    <row r="13" spans="1:7" ht="30" customHeight="1">
      <c r="A13" s="26"/>
      <c r="B13" s="21"/>
      <c r="C13" s="21"/>
      <c r="D13" s="22"/>
      <c r="E13" s="22"/>
      <c r="F13" s="23">
        <f t="shared" si="0"/>
        <v>0</v>
      </c>
      <c r="G13" s="28"/>
    </row>
    <row r="14" spans="1:7" ht="30" customHeight="1">
      <c r="A14" s="26"/>
      <c r="B14" s="21"/>
      <c r="C14" s="21"/>
      <c r="D14" s="22"/>
      <c r="E14" s="22"/>
      <c r="F14" s="23">
        <f t="shared" si="0"/>
        <v>0</v>
      </c>
      <c r="G14" s="28"/>
    </row>
    <row r="15" spans="1:7" ht="30" customHeight="1">
      <c r="A15" s="26"/>
      <c r="B15" s="21"/>
      <c r="C15" s="21"/>
      <c r="D15" s="22"/>
      <c r="E15" s="22"/>
      <c r="F15" s="23">
        <f t="shared" si="0"/>
        <v>0</v>
      </c>
      <c r="G15" s="28"/>
    </row>
    <row r="16" spans="1:7" ht="30" customHeight="1">
      <c r="A16" s="26"/>
      <c r="B16" s="21"/>
      <c r="C16" s="21"/>
      <c r="D16" s="22"/>
      <c r="E16" s="22"/>
      <c r="F16" s="23">
        <f t="shared" si="0"/>
        <v>0</v>
      </c>
      <c r="G16" s="28"/>
    </row>
    <row r="17" spans="1:7" ht="30" customHeight="1">
      <c r="A17" s="26"/>
      <c r="B17" s="21"/>
      <c r="C17" s="27"/>
      <c r="D17" s="22"/>
      <c r="E17" s="22"/>
      <c r="F17" s="23">
        <f t="shared" si="0"/>
        <v>0</v>
      </c>
      <c r="G17" s="28"/>
    </row>
    <row r="18" spans="1:7" ht="30" customHeight="1">
      <c r="A18" s="26"/>
      <c r="B18" s="21"/>
      <c r="C18" s="27"/>
      <c r="D18" s="22"/>
      <c r="E18" s="22"/>
      <c r="F18" s="23">
        <f t="shared" si="0"/>
        <v>0</v>
      </c>
      <c r="G18" s="28"/>
    </row>
    <row r="19" spans="1:7" ht="30" customHeight="1">
      <c r="A19" s="26"/>
      <c r="B19" s="21"/>
      <c r="C19" s="27"/>
      <c r="D19" s="22"/>
      <c r="E19" s="22"/>
      <c r="F19" s="23">
        <f t="shared" si="0"/>
        <v>0</v>
      </c>
      <c r="G19" s="28"/>
    </row>
    <row r="20" spans="1:7" ht="30" customHeight="1">
      <c r="A20" s="26"/>
      <c r="B20" s="21"/>
      <c r="C20" s="27"/>
      <c r="D20" s="22"/>
      <c r="E20" s="22"/>
      <c r="F20" s="23">
        <f t="shared" si="0"/>
        <v>0</v>
      </c>
      <c r="G20" s="28"/>
    </row>
    <row r="21" spans="1:7" ht="30" customHeight="1">
      <c r="A21" s="26"/>
      <c r="B21" s="21"/>
      <c r="C21" s="27"/>
      <c r="D21" s="22"/>
      <c r="E21" s="22"/>
      <c r="F21" s="23">
        <f t="shared" si="0"/>
        <v>0</v>
      </c>
      <c r="G21" s="28"/>
    </row>
    <row r="22" spans="1:7" ht="30" customHeight="1">
      <c r="A22" s="26"/>
      <c r="B22" s="21"/>
      <c r="C22" s="27"/>
      <c r="D22" s="22"/>
      <c r="E22" s="22"/>
      <c r="F22" s="23">
        <f t="shared" si="0"/>
        <v>0</v>
      </c>
      <c r="G22" s="28"/>
    </row>
    <row r="23" spans="1:7" ht="30" customHeight="1">
      <c r="A23" s="26"/>
      <c r="B23" s="21"/>
      <c r="C23" s="27"/>
      <c r="D23" s="22"/>
      <c r="E23" s="22"/>
      <c r="F23" s="23">
        <f t="shared" si="0"/>
        <v>0</v>
      </c>
      <c r="G23" s="28"/>
    </row>
    <row r="24" spans="1:7" ht="30" customHeight="1">
      <c r="A24" s="26"/>
      <c r="B24" s="21"/>
      <c r="C24" s="27"/>
      <c r="D24" s="22"/>
      <c r="E24" s="22"/>
      <c r="F24" s="23">
        <f t="shared" si="0"/>
        <v>0</v>
      </c>
      <c r="G24" s="28"/>
    </row>
    <row r="25" spans="1:7" ht="30" customHeight="1" thickBot="1">
      <c r="A25" s="115"/>
      <c r="B25" s="116"/>
      <c r="C25" s="117"/>
      <c r="D25" s="118"/>
      <c r="E25" s="118"/>
      <c r="F25" s="119">
        <f t="shared" si="0"/>
        <v>0</v>
      </c>
      <c r="G25" s="120"/>
    </row>
    <row r="26" spans="1:7" ht="24.75" customHeight="1" thickBot="1">
      <c r="A26" s="136" t="s">
        <v>13</v>
      </c>
      <c r="B26" s="137"/>
      <c r="C26" s="137"/>
      <c r="D26" s="121">
        <f>SUM(D7:D25)</f>
        <v>0</v>
      </c>
      <c r="E26" s="121">
        <f>SUM(E7:E25)</f>
        <v>0</v>
      </c>
      <c r="F26" s="122">
        <f>SUM(D26-E26)</f>
        <v>0</v>
      </c>
      <c r="G26" s="123"/>
    </row>
    <row r="27" spans="1:7" ht="24.75" customHeight="1"/>
    <row r="28" spans="1:7" ht="24.75" customHeight="1"/>
    <row r="29" spans="1:7" ht="24.75" customHeight="1"/>
    <row r="30" spans="1:7" ht="24.75" customHeight="1"/>
    <row r="31" spans="1:7" ht="24.75" customHeight="1"/>
    <row r="32" spans="1:7" ht="24.75" customHeight="1"/>
    <row r="33" ht="24.75" customHeight="1"/>
  </sheetData>
  <mergeCells count="7">
    <mergeCell ref="A26:C26"/>
    <mergeCell ref="A1:B4"/>
    <mergeCell ref="C1:D4"/>
    <mergeCell ref="F1:G1"/>
    <mergeCell ref="F2:G2"/>
    <mergeCell ref="F3:G3"/>
    <mergeCell ref="F4:G4"/>
  </mergeCells>
  <phoneticPr fontId="2" type="noConversion"/>
  <dataValidations count="1">
    <dataValidation type="list" allowBlank="1" showInputMessage="1" showErrorMessage="1" sqref="B7:B25" xr:uid="{B0337553-1A7D-40ED-89FD-6B9A84F3ACA9}">
      <formula1>"이월,인도 사업,인도 인건비,인도 기타,통일 사업,통일 인건비,통일 기타,교류 사업,교류 인건비,교류 기타,조직 사업,조직 인건비,조직 기타,정책 사업,정책 인건비,정책 기타,회비 CMS,회비 현금,기부 지구가족,기부 개인,기부 단체,기타 이자,기타 기타,일반여비교통비,일반 통신,일반 접대,일반 회의,일반 도서인쇄,일반 소모품,일반 수수료,일반 경조비 "</formula1>
    </dataValidation>
  </dataValidations>
  <pageMargins left="0.25" right="0.25" top="0.75" bottom="0.75" header="0.3" footer="0.3"/>
  <pageSetup paperSize="9" scale="98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8A7B9-BFDF-4CE3-B5C3-995BE80557BF}">
  <sheetPr>
    <pageSetUpPr fitToPage="1"/>
  </sheetPr>
  <dimension ref="A1:G33"/>
  <sheetViews>
    <sheetView topLeftCell="A16" workbookViewId="0">
      <selection activeCell="A26" sqref="A26:G26"/>
    </sheetView>
  </sheetViews>
  <sheetFormatPr defaultRowHeight="16.5"/>
  <cols>
    <col min="1" max="1" width="11.125" style="6" customWidth="1"/>
    <col min="2" max="2" width="19.625" style="3" customWidth="1"/>
    <col min="3" max="3" width="30" customWidth="1"/>
    <col min="4" max="5" width="11.125" style="5" customWidth="1"/>
    <col min="6" max="6" width="11.125" style="4" customWidth="1"/>
    <col min="7" max="7" width="7.375" style="3" bestFit="1" customWidth="1"/>
  </cols>
  <sheetData>
    <row r="1" spans="1:7" ht="17.25" customHeight="1">
      <c r="A1" s="138"/>
      <c r="B1" s="139"/>
      <c r="C1" s="139" t="s">
        <v>55</v>
      </c>
      <c r="D1" s="139"/>
      <c r="E1" s="7" t="s">
        <v>56</v>
      </c>
      <c r="F1" s="144" t="s">
        <v>57</v>
      </c>
      <c r="G1" s="145"/>
    </row>
    <row r="2" spans="1:7" ht="17.25" customHeight="1">
      <c r="A2" s="140"/>
      <c r="B2" s="141"/>
      <c r="C2" s="141"/>
      <c r="D2" s="141"/>
      <c r="E2" s="8" t="s">
        <v>58</v>
      </c>
      <c r="F2" s="146" t="s">
        <v>59</v>
      </c>
      <c r="G2" s="147"/>
    </row>
    <row r="3" spans="1:7" ht="17.25" customHeight="1">
      <c r="A3" s="140"/>
      <c r="B3" s="141"/>
      <c r="C3" s="141"/>
      <c r="D3" s="141"/>
      <c r="E3" s="8" t="s">
        <v>60</v>
      </c>
      <c r="F3" s="146"/>
      <c r="G3" s="147"/>
    </row>
    <row r="4" spans="1:7" ht="17.25" customHeight="1" thickBot="1">
      <c r="A4" s="142"/>
      <c r="B4" s="143"/>
      <c r="C4" s="143"/>
      <c r="D4" s="143"/>
      <c r="E4" s="9" t="s">
        <v>61</v>
      </c>
      <c r="F4" s="148" t="s">
        <v>62</v>
      </c>
      <c r="G4" s="149"/>
    </row>
    <row r="5" spans="1:7" ht="28.5" customHeight="1" thickBot="1"/>
    <row r="6" spans="1:7" ht="33.75" thickBot="1">
      <c r="A6" s="10" t="s">
        <v>63</v>
      </c>
      <c r="B6" s="11" t="s">
        <v>64</v>
      </c>
      <c r="C6" s="11" t="s">
        <v>65</v>
      </c>
      <c r="D6" s="12" t="s">
        <v>66</v>
      </c>
      <c r="E6" s="12" t="s">
        <v>67</v>
      </c>
      <c r="F6" s="13" t="s">
        <v>68</v>
      </c>
      <c r="G6" s="14" t="s">
        <v>69</v>
      </c>
    </row>
    <row r="7" spans="1:7" ht="30" customHeight="1" thickTop="1">
      <c r="A7" s="15"/>
      <c r="B7" s="21" t="s">
        <v>161</v>
      </c>
      <c r="C7" s="16"/>
      <c r="D7" s="81">
        <f>'3. 출납부 3월'!F26</f>
        <v>0</v>
      </c>
      <c r="E7" s="17">
        <v>0</v>
      </c>
      <c r="F7" s="18">
        <f>SUM(D7-E7)</f>
        <v>0</v>
      </c>
      <c r="G7" s="19" t="s">
        <v>70</v>
      </c>
    </row>
    <row r="8" spans="1:7" ht="30" customHeight="1">
      <c r="A8" s="20"/>
      <c r="B8" s="21"/>
      <c r="C8" s="21"/>
      <c r="D8" s="22"/>
      <c r="E8" s="22"/>
      <c r="F8" s="23">
        <f>SUM(F7,D8-E8)</f>
        <v>0</v>
      </c>
      <c r="G8" s="24" t="s">
        <v>71</v>
      </c>
    </row>
    <row r="9" spans="1:7" ht="30" customHeight="1">
      <c r="A9" s="20"/>
      <c r="B9" s="21"/>
      <c r="C9" s="21"/>
      <c r="D9" s="22"/>
      <c r="E9" s="22"/>
      <c r="F9" s="23">
        <f t="shared" ref="F9:F25" si="0">SUM(F8,D9-E9)</f>
        <v>0</v>
      </c>
      <c r="G9" s="25"/>
    </row>
    <row r="10" spans="1:7" ht="30" customHeight="1">
      <c r="A10" s="20"/>
      <c r="B10" s="21"/>
      <c r="C10" s="21"/>
      <c r="D10" s="22"/>
      <c r="E10" s="22"/>
      <c r="F10" s="23">
        <f t="shared" si="0"/>
        <v>0</v>
      </c>
      <c r="G10" s="25"/>
    </row>
    <row r="11" spans="1:7" ht="30" customHeight="1">
      <c r="A11" s="20"/>
      <c r="B11" s="21"/>
      <c r="C11" s="21"/>
      <c r="D11" s="22"/>
      <c r="E11" s="22"/>
      <c r="F11" s="23">
        <f t="shared" si="0"/>
        <v>0</v>
      </c>
      <c r="G11" s="25"/>
    </row>
    <row r="12" spans="1:7" ht="30" customHeight="1">
      <c r="A12" s="20"/>
      <c r="B12" s="21"/>
      <c r="C12" s="21"/>
      <c r="D12" s="22"/>
      <c r="E12" s="22"/>
      <c r="F12" s="23">
        <f t="shared" si="0"/>
        <v>0</v>
      </c>
      <c r="G12" s="25"/>
    </row>
    <row r="13" spans="1:7" ht="30" customHeight="1">
      <c r="A13" s="26"/>
      <c r="B13" s="21"/>
      <c r="C13" s="21"/>
      <c r="D13" s="22"/>
      <c r="E13" s="22"/>
      <c r="F13" s="23">
        <f t="shared" si="0"/>
        <v>0</v>
      </c>
      <c r="G13" s="28"/>
    </row>
    <row r="14" spans="1:7" ht="30" customHeight="1">
      <c r="A14" s="26"/>
      <c r="B14" s="21"/>
      <c r="C14" s="21"/>
      <c r="D14" s="22"/>
      <c r="E14" s="22"/>
      <c r="F14" s="23">
        <f t="shared" si="0"/>
        <v>0</v>
      </c>
      <c r="G14" s="28"/>
    </row>
    <row r="15" spans="1:7" ht="30" customHeight="1">
      <c r="A15" s="26"/>
      <c r="B15" s="21"/>
      <c r="C15" s="21"/>
      <c r="D15" s="22"/>
      <c r="E15" s="22"/>
      <c r="F15" s="23">
        <f t="shared" si="0"/>
        <v>0</v>
      </c>
      <c r="G15" s="28"/>
    </row>
    <row r="16" spans="1:7" ht="30" customHeight="1">
      <c r="A16" s="26"/>
      <c r="B16" s="21"/>
      <c r="C16" s="21"/>
      <c r="D16" s="22"/>
      <c r="E16" s="22"/>
      <c r="F16" s="23">
        <f t="shared" si="0"/>
        <v>0</v>
      </c>
      <c r="G16" s="28"/>
    </row>
    <row r="17" spans="1:7" ht="30" customHeight="1">
      <c r="A17" s="26"/>
      <c r="B17" s="21"/>
      <c r="C17" s="27"/>
      <c r="D17" s="22"/>
      <c r="E17" s="22"/>
      <c r="F17" s="23">
        <f t="shared" si="0"/>
        <v>0</v>
      </c>
      <c r="G17" s="28"/>
    </row>
    <row r="18" spans="1:7" ht="30" customHeight="1">
      <c r="A18" s="26"/>
      <c r="B18" s="21"/>
      <c r="C18" s="27"/>
      <c r="D18" s="22"/>
      <c r="E18" s="22"/>
      <c r="F18" s="23">
        <f t="shared" si="0"/>
        <v>0</v>
      </c>
      <c r="G18" s="28"/>
    </row>
    <row r="19" spans="1:7" ht="30" customHeight="1">
      <c r="A19" s="26"/>
      <c r="B19" s="21"/>
      <c r="C19" s="27"/>
      <c r="D19" s="22"/>
      <c r="E19" s="22"/>
      <c r="F19" s="23">
        <f t="shared" si="0"/>
        <v>0</v>
      </c>
      <c r="G19" s="28"/>
    </row>
    <row r="20" spans="1:7" ht="30" customHeight="1">
      <c r="A20" s="26"/>
      <c r="B20" s="21"/>
      <c r="C20" s="27"/>
      <c r="D20" s="22"/>
      <c r="E20" s="22"/>
      <c r="F20" s="23">
        <f t="shared" si="0"/>
        <v>0</v>
      </c>
      <c r="G20" s="28"/>
    </row>
    <row r="21" spans="1:7" ht="30" customHeight="1">
      <c r="A21" s="26"/>
      <c r="B21" s="21"/>
      <c r="C21" s="27"/>
      <c r="D21" s="22"/>
      <c r="E21" s="22"/>
      <c r="F21" s="23">
        <f t="shared" si="0"/>
        <v>0</v>
      </c>
      <c r="G21" s="28"/>
    </row>
    <row r="22" spans="1:7" ht="30" customHeight="1">
      <c r="A22" s="26"/>
      <c r="B22" s="21"/>
      <c r="C22" s="27"/>
      <c r="D22" s="22"/>
      <c r="E22" s="22"/>
      <c r="F22" s="23">
        <f t="shared" si="0"/>
        <v>0</v>
      </c>
      <c r="G22" s="28"/>
    </row>
    <row r="23" spans="1:7" ht="30" customHeight="1">
      <c r="A23" s="26"/>
      <c r="B23" s="21"/>
      <c r="C23" s="27"/>
      <c r="D23" s="22"/>
      <c r="E23" s="22"/>
      <c r="F23" s="23">
        <f t="shared" si="0"/>
        <v>0</v>
      </c>
      <c r="G23" s="28"/>
    </row>
    <row r="24" spans="1:7" ht="30" customHeight="1">
      <c r="A24" s="26"/>
      <c r="B24" s="21"/>
      <c r="C24" s="27"/>
      <c r="D24" s="22"/>
      <c r="E24" s="22"/>
      <c r="F24" s="23">
        <f t="shared" si="0"/>
        <v>0</v>
      </c>
      <c r="G24" s="28"/>
    </row>
    <row r="25" spans="1:7" ht="30" customHeight="1" thickBot="1">
      <c r="A25" s="115"/>
      <c r="B25" s="116"/>
      <c r="C25" s="117"/>
      <c r="D25" s="118"/>
      <c r="E25" s="118"/>
      <c r="F25" s="119">
        <f t="shared" si="0"/>
        <v>0</v>
      </c>
      <c r="G25" s="120"/>
    </row>
    <row r="26" spans="1:7" ht="24.75" customHeight="1" thickBot="1">
      <c r="A26" s="136" t="s">
        <v>13</v>
      </c>
      <c r="B26" s="137"/>
      <c r="C26" s="137"/>
      <c r="D26" s="121">
        <f>SUM(D7:D25)</f>
        <v>0</v>
      </c>
      <c r="E26" s="121">
        <f>SUM(E7:E25)</f>
        <v>0</v>
      </c>
      <c r="F26" s="122">
        <f>SUM(D26-E26)</f>
        <v>0</v>
      </c>
      <c r="G26" s="123"/>
    </row>
    <row r="27" spans="1:7" ht="24.75" customHeight="1"/>
    <row r="28" spans="1:7" ht="24.75" customHeight="1"/>
    <row r="29" spans="1:7" ht="24.75" customHeight="1"/>
    <row r="30" spans="1:7" ht="24.75" customHeight="1"/>
    <row r="31" spans="1:7" ht="24.75" customHeight="1"/>
    <row r="32" spans="1:7" ht="24.75" customHeight="1"/>
    <row r="33" ht="24.75" customHeight="1"/>
  </sheetData>
  <mergeCells count="7">
    <mergeCell ref="A26:C26"/>
    <mergeCell ref="A1:B4"/>
    <mergeCell ref="C1:D4"/>
    <mergeCell ref="F1:G1"/>
    <mergeCell ref="F2:G2"/>
    <mergeCell ref="F3:G3"/>
    <mergeCell ref="F4:G4"/>
  </mergeCells>
  <phoneticPr fontId="2" type="noConversion"/>
  <dataValidations count="1">
    <dataValidation type="list" allowBlank="1" showInputMessage="1" showErrorMessage="1" sqref="B7:B25" xr:uid="{2D1F9E71-D820-403F-BFC1-16B83BED066F}">
      <formula1>"이월,인도 사업,인도 인건비,인도 기타,통일 사업,통일 인건비,통일 기타,교류 사업,교류 인건비,교류 기타,조직 사업,조직 인건비,조직 기타,정책 사업,정책 인건비,정책 기타,회비 CMS,회비 현금,기부 지구가족,기부 개인,기부 단체,기타 이자,기타 기타,일반여비교통비,일반 통신,일반 접대,일반 회의,일반 도서인쇄,일반 소모품,일반 수수료,일반 경조비 "</formula1>
    </dataValidation>
  </dataValidations>
  <pageMargins left="0.25" right="0.25" top="0.75" bottom="0.75" header="0.3" footer="0.3"/>
  <pageSetup paperSize="9" scale="98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12839-F526-45EA-849E-DB6F41004AB0}">
  <sheetPr>
    <pageSetUpPr fitToPage="1"/>
  </sheetPr>
  <dimension ref="A1:G33"/>
  <sheetViews>
    <sheetView topLeftCell="A9" workbookViewId="0">
      <selection activeCell="A26" sqref="A26:G26"/>
    </sheetView>
  </sheetViews>
  <sheetFormatPr defaultRowHeight="16.5"/>
  <cols>
    <col min="1" max="1" width="11.125" style="6" customWidth="1"/>
    <col min="2" max="2" width="19.625" style="3" customWidth="1"/>
    <col min="3" max="3" width="30" customWidth="1"/>
    <col min="4" max="5" width="11.125" style="5" customWidth="1"/>
    <col min="6" max="6" width="11.125" style="4" customWidth="1"/>
    <col min="7" max="7" width="7.375" style="3" bestFit="1" customWidth="1"/>
  </cols>
  <sheetData>
    <row r="1" spans="1:7" ht="17.25" customHeight="1">
      <c r="A1" s="138"/>
      <c r="B1" s="139"/>
      <c r="C1" s="139" t="s">
        <v>55</v>
      </c>
      <c r="D1" s="139"/>
      <c r="E1" s="7" t="s">
        <v>56</v>
      </c>
      <c r="F1" s="144" t="s">
        <v>57</v>
      </c>
      <c r="G1" s="145"/>
    </row>
    <row r="2" spans="1:7" ht="17.25" customHeight="1">
      <c r="A2" s="140"/>
      <c r="B2" s="141"/>
      <c r="C2" s="141"/>
      <c r="D2" s="141"/>
      <c r="E2" s="8" t="s">
        <v>58</v>
      </c>
      <c r="F2" s="146" t="s">
        <v>59</v>
      </c>
      <c r="G2" s="147"/>
    </row>
    <row r="3" spans="1:7" ht="17.25" customHeight="1">
      <c r="A3" s="140"/>
      <c r="B3" s="141"/>
      <c r="C3" s="141"/>
      <c r="D3" s="141"/>
      <c r="E3" s="8" t="s">
        <v>60</v>
      </c>
      <c r="F3" s="146"/>
      <c r="G3" s="147"/>
    </row>
    <row r="4" spans="1:7" ht="17.25" customHeight="1" thickBot="1">
      <c r="A4" s="142"/>
      <c r="B4" s="143"/>
      <c r="C4" s="143"/>
      <c r="D4" s="143"/>
      <c r="E4" s="9" t="s">
        <v>61</v>
      </c>
      <c r="F4" s="148" t="s">
        <v>62</v>
      </c>
      <c r="G4" s="149"/>
    </row>
    <row r="5" spans="1:7" ht="28.5" customHeight="1" thickBot="1"/>
    <row r="6" spans="1:7" ht="33.75" thickBot="1">
      <c r="A6" s="10" t="s">
        <v>63</v>
      </c>
      <c r="B6" s="11" t="s">
        <v>64</v>
      </c>
      <c r="C6" s="11" t="s">
        <v>65</v>
      </c>
      <c r="D6" s="12" t="s">
        <v>66</v>
      </c>
      <c r="E6" s="12" t="s">
        <v>67</v>
      </c>
      <c r="F6" s="13" t="s">
        <v>68</v>
      </c>
      <c r="G6" s="14" t="s">
        <v>69</v>
      </c>
    </row>
    <row r="7" spans="1:7" ht="30" customHeight="1" thickTop="1">
      <c r="A7" s="15"/>
      <c r="B7" s="21" t="s">
        <v>161</v>
      </c>
      <c r="C7" s="16"/>
      <c r="D7" s="81">
        <f>'3. 출납부 4월'!F26</f>
        <v>0</v>
      </c>
      <c r="E7" s="17">
        <v>0</v>
      </c>
      <c r="F7" s="18">
        <f>SUM(D7-E7)</f>
        <v>0</v>
      </c>
      <c r="G7" s="19" t="s">
        <v>70</v>
      </c>
    </row>
    <row r="8" spans="1:7" ht="30" customHeight="1">
      <c r="A8" s="20"/>
      <c r="B8" s="21"/>
      <c r="C8" s="21"/>
      <c r="D8" s="22"/>
      <c r="E8" s="22"/>
      <c r="F8" s="23">
        <f>SUM(F7,D8-E8)</f>
        <v>0</v>
      </c>
      <c r="G8" s="24" t="s">
        <v>71</v>
      </c>
    </row>
    <row r="9" spans="1:7" ht="30" customHeight="1">
      <c r="A9" s="20"/>
      <c r="B9" s="21"/>
      <c r="C9" s="21"/>
      <c r="D9" s="22"/>
      <c r="E9" s="22"/>
      <c r="F9" s="23">
        <f t="shared" ref="F9:F25" si="0">SUM(F8,D9-E9)</f>
        <v>0</v>
      </c>
      <c r="G9" s="25"/>
    </row>
    <row r="10" spans="1:7" ht="30" customHeight="1">
      <c r="A10" s="20"/>
      <c r="B10" s="21"/>
      <c r="C10" s="21"/>
      <c r="D10" s="22"/>
      <c r="E10" s="22"/>
      <c r="F10" s="23">
        <f t="shared" si="0"/>
        <v>0</v>
      </c>
      <c r="G10" s="25"/>
    </row>
    <row r="11" spans="1:7" ht="30" customHeight="1">
      <c r="A11" s="20"/>
      <c r="B11" s="21"/>
      <c r="C11" s="21"/>
      <c r="D11" s="22"/>
      <c r="E11" s="22"/>
      <c r="F11" s="23">
        <f t="shared" si="0"/>
        <v>0</v>
      </c>
      <c r="G11" s="25"/>
    </row>
    <row r="12" spans="1:7" ht="30" customHeight="1">
      <c r="A12" s="20"/>
      <c r="B12" s="21"/>
      <c r="C12" s="21"/>
      <c r="D12" s="22"/>
      <c r="E12" s="22"/>
      <c r="F12" s="23">
        <f t="shared" si="0"/>
        <v>0</v>
      </c>
      <c r="G12" s="25"/>
    </row>
    <row r="13" spans="1:7" ht="30" customHeight="1">
      <c r="A13" s="26"/>
      <c r="B13" s="21"/>
      <c r="C13" s="21"/>
      <c r="D13" s="22"/>
      <c r="E13" s="22"/>
      <c r="F13" s="23">
        <f t="shared" si="0"/>
        <v>0</v>
      </c>
      <c r="G13" s="28"/>
    </row>
    <row r="14" spans="1:7" ht="30" customHeight="1">
      <c r="A14" s="26"/>
      <c r="B14" s="21"/>
      <c r="C14" s="21"/>
      <c r="D14" s="22"/>
      <c r="E14" s="22"/>
      <c r="F14" s="23">
        <f t="shared" si="0"/>
        <v>0</v>
      </c>
      <c r="G14" s="28"/>
    </row>
    <row r="15" spans="1:7" ht="30" customHeight="1">
      <c r="A15" s="26"/>
      <c r="B15" s="21"/>
      <c r="C15" s="21"/>
      <c r="D15" s="22"/>
      <c r="E15" s="22"/>
      <c r="F15" s="23">
        <f t="shared" si="0"/>
        <v>0</v>
      </c>
      <c r="G15" s="28"/>
    </row>
    <row r="16" spans="1:7" ht="30" customHeight="1">
      <c r="A16" s="26"/>
      <c r="B16" s="21"/>
      <c r="C16" s="21"/>
      <c r="D16" s="22"/>
      <c r="E16" s="22"/>
      <c r="F16" s="23">
        <f t="shared" si="0"/>
        <v>0</v>
      </c>
      <c r="G16" s="28"/>
    </row>
    <row r="17" spans="1:7" ht="30" customHeight="1">
      <c r="A17" s="26"/>
      <c r="B17" s="21"/>
      <c r="C17" s="27"/>
      <c r="D17" s="22"/>
      <c r="E17" s="22"/>
      <c r="F17" s="23">
        <f t="shared" si="0"/>
        <v>0</v>
      </c>
      <c r="G17" s="28"/>
    </row>
    <row r="18" spans="1:7" ht="30" customHeight="1">
      <c r="A18" s="26"/>
      <c r="B18" s="21"/>
      <c r="C18" s="27"/>
      <c r="D18" s="22"/>
      <c r="E18" s="22"/>
      <c r="F18" s="23">
        <f t="shared" si="0"/>
        <v>0</v>
      </c>
      <c r="G18" s="28"/>
    </row>
    <row r="19" spans="1:7" ht="30" customHeight="1">
      <c r="A19" s="26"/>
      <c r="B19" s="21"/>
      <c r="C19" s="27"/>
      <c r="D19" s="22"/>
      <c r="E19" s="22"/>
      <c r="F19" s="23">
        <f t="shared" si="0"/>
        <v>0</v>
      </c>
      <c r="G19" s="28"/>
    </row>
    <row r="20" spans="1:7" ht="30" customHeight="1">
      <c r="A20" s="26"/>
      <c r="B20" s="21"/>
      <c r="C20" s="27"/>
      <c r="D20" s="22"/>
      <c r="E20" s="22"/>
      <c r="F20" s="23">
        <f t="shared" si="0"/>
        <v>0</v>
      </c>
      <c r="G20" s="28"/>
    </row>
    <row r="21" spans="1:7" ht="30" customHeight="1">
      <c r="A21" s="26"/>
      <c r="B21" s="21"/>
      <c r="C21" s="27"/>
      <c r="D21" s="22"/>
      <c r="E21" s="22"/>
      <c r="F21" s="23">
        <f t="shared" si="0"/>
        <v>0</v>
      </c>
      <c r="G21" s="28"/>
    </row>
    <row r="22" spans="1:7" ht="30" customHeight="1">
      <c r="A22" s="26"/>
      <c r="B22" s="21"/>
      <c r="C22" s="27"/>
      <c r="D22" s="22"/>
      <c r="E22" s="22"/>
      <c r="F22" s="23">
        <f t="shared" si="0"/>
        <v>0</v>
      </c>
      <c r="G22" s="28"/>
    </row>
    <row r="23" spans="1:7" ht="30" customHeight="1">
      <c r="A23" s="26"/>
      <c r="B23" s="21"/>
      <c r="C23" s="27"/>
      <c r="D23" s="22"/>
      <c r="E23" s="22"/>
      <c r="F23" s="23">
        <f t="shared" si="0"/>
        <v>0</v>
      </c>
      <c r="G23" s="28"/>
    </row>
    <row r="24" spans="1:7" ht="30" customHeight="1">
      <c r="A24" s="26"/>
      <c r="B24" s="21"/>
      <c r="C24" s="27"/>
      <c r="D24" s="22"/>
      <c r="E24" s="22"/>
      <c r="F24" s="23">
        <f t="shared" si="0"/>
        <v>0</v>
      </c>
      <c r="G24" s="28"/>
    </row>
    <row r="25" spans="1:7" ht="30" customHeight="1" thickBot="1">
      <c r="A25" s="115"/>
      <c r="B25" s="116"/>
      <c r="C25" s="117"/>
      <c r="D25" s="118"/>
      <c r="E25" s="118"/>
      <c r="F25" s="119">
        <f t="shared" si="0"/>
        <v>0</v>
      </c>
      <c r="G25" s="120"/>
    </row>
    <row r="26" spans="1:7" ht="24.75" customHeight="1" thickBot="1">
      <c r="A26" s="136" t="s">
        <v>13</v>
      </c>
      <c r="B26" s="137"/>
      <c r="C26" s="137"/>
      <c r="D26" s="121">
        <f>SUM(D7:D25)</f>
        <v>0</v>
      </c>
      <c r="E26" s="121">
        <f>SUM(E7:E25)</f>
        <v>0</v>
      </c>
      <c r="F26" s="122">
        <f>SUM(D26-E26)</f>
        <v>0</v>
      </c>
      <c r="G26" s="123"/>
    </row>
    <row r="27" spans="1:7" ht="24.75" customHeight="1"/>
    <row r="28" spans="1:7" ht="24.75" customHeight="1"/>
    <row r="29" spans="1:7" ht="24.75" customHeight="1"/>
    <row r="30" spans="1:7" ht="24.75" customHeight="1"/>
    <row r="31" spans="1:7" ht="24.75" customHeight="1"/>
    <row r="32" spans="1:7" ht="24.75" customHeight="1"/>
    <row r="33" ht="24.75" customHeight="1"/>
  </sheetData>
  <mergeCells count="7">
    <mergeCell ref="A26:C26"/>
    <mergeCell ref="A1:B4"/>
    <mergeCell ref="C1:D4"/>
    <mergeCell ref="F1:G1"/>
    <mergeCell ref="F2:G2"/>
    <mergeCell ref="F3:G3"/>
    <mergeCell ref="F4:G4"/>
  </mergeCells>
  <phoneticPr fontId="2" type="noConversion"/>
  <dataValidations count="1">
    <dataValidation type="list" allowBlank="1" showInputMessage="1" showErrorMessage="1" sqref="B7:B25" xr:uid="{A0F44D1B-6B13-4959-B06E-A4E5A6C1C95E}">
      <formula1>"이월,인도 사업,인도 인건비,인도 기타,통일 사업,통일 인건비,통일 기타,교류 사업,교류 인건비,교류 기타,조직 사업,조직 인건비,조직 기타,정책 사업,정책 인건비,정책 기타,회비 CMS,회비 현금,기부 지구가족,기부 개인,기부 단체,기타 이자,기타 기타,일반여비교통비,일반 통신,일반 접대,일반 회의,일반 도서인쇄,일반 소모품,일반 수수료,일반 경조비 "</formula1>
    </dataValidation>
  </dataValidations>
  <pageMargins left="0.25" right="0.25" top="0.75" bottom="0.75" header="0.3" footer="0.3"/>
  <pageSetup paperSize="9" scale="98"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099FE-21EE-4C94-A2F2-025D985310CE}">
  <sheetPr>
    <pageSetUpPr fitToPage="1"/>
  </sheetPr>
  <dimension ref="A1:G33"/>
  <sheetViews>
    <sheetView topLeftCell="A19" workbookViewId="0">
      <selection activeCell="A26" sqref="A26:G26"/>
    </sheetView>
  </sheetViews>
  <sheetFormatPr defaultRowHeight="16.5"/>
  <cols>
    <col min="1" max="1" width="11.125" style="6" customWidth="1"/>
    <col min="2" max="2" width="19.625" style="3" customWidth="1"/>
    <col min="3" max="3" width="30" customWidth="1"/>
    <col min="4" max="5" width="11.125" style="5" customWidth="1"/>
    <col min="6" max="6" width="11.125" style="4" customWidth="1"/>
    <col min="7" max="7" width="7.375" style="3" bestFit="1" customWidth="1"/>
  </cols>
  <sheetData>
    <row r="1" spans="1:7" ht="17.25" customHeight="1">
      <c r="A1" s="138"/>
      <c r="B1" s="139"/>
      <c r="C1" s="139" t="s">
        <v>55</v>
      </c>
      <c r="D1" s="139"/>
      <c r="E1" s="7" t="s">
        <v>56</v>
      </c>
      <c r="F1" s="144" t="s">
        <v>57</v>
      </c>
      <c r="G1" s="145"/>
    </row>
    <row r="2" spans="1:7" ht="17.25" customHeight="1">
      <c r="A2" s="140"/>
      <c r="B2" s="141"/>
      <c r="C2" s="141"/>
      <c r="D2" s="141"/>
      <c r="E2" s="8" t="s">
        <v>58</v>
      </c>
      <c r="F2" s="146" t="s">
        <v>59</v>
      </c>
      <c r="G2" s="147"/>
    </row>
    <row r="3" spans="1:7" ht="17.25" customHeight="1">
      <c r="A3" s="140"/>
      <c r="B3" s="141"/>
      <c r="C3" s="141"/>
      <c r="D3" s="141"/>
      <c r="E3" s="8" t="s">
        <v>60</v>
      </c>
      <c r="F3" s="146"/>
      <c r="G3" s="147"/>
    </row>
    <row r="4" spans="1:7" ht="17.25" customHeight="1" thickBot="1">
      <c r="A4" s="142"/>
      <c r="B4" s="143"/>
      <c r="C4" s="143"/>
      <c r="D4" s="143"/>
      <c r="E4" s="9" t="s">
        <v>61</v>
      </c>
      <c r="F4" s="148" t="s">
        <v>62</v>
      </c>
      <c r="G4" s="149"/>
    </row>
    <row r="5" spans="1:7" ht="28.5" customHeight="1" thickBot="1"/>
    <row r="6" spans="1:7" ht="33.75" thickBot="1">
      <c r="A6" s="10" t="s">
        <v>63</v>
      </c>
      <c r="B6" s="11" t="s">
        <v>64</v>
      </c>
      <c r="C6" s="11" t="s">
        <v>65</v>
      </c>
      <c r="D6" s="12" t="s">
        <v>66</v>
      </c>
      <c r="E6" s="12" t="s">
        <v>67</v>
      </c>
      <c r="F6" s="13" t="s">
        <v>68</v>
      </c>
      <c r="G6" s="14" t="s">
        <v>69</v>
      </c>
    </row>
    <row r="7" spans="1:7" ht="30" customHeight="1" thickTop="1">
      <c r="A7" s="15"/>
      <c r="B7" s="21" t="s">
        <v>161</v>
      </c>
      <c r="C7" s="16"/>
      <c r="D7" s="81">
        <f>'3. 출납부 5월'!F26</f>
        <v>0</v>
      </c>
      <c r="E7" s="17">
        <v>0</v>
      </c>
      <c r="F7" s="18">
        <f>SUM(D7-E7)</f>
        <v>0</v>
      </c>
      <c r="G7" s="19" t="s">
        <v>70</v>
      </c>
    </row>
    <row r="8" spans="1:7" ht="30" customHeight="1">
      <c r="A8" s="20"/>
      <c r="B8" s="21"/>
      <c r="C8" s="21"/>
      <c r="D8" s="22"/>
      <c r="E8" s="22"/>
      <c r="F8" s="23">
        <f>SUM(F7,D8-E8)</f>
        <v>0</v>
      </c>
      <c r="G8" s="24" t="s">
        <v>71</v>
      </c>
    </row>
    <row r="9" spans="1:7" ht="30" customHeight="1">
      <c r="A9" s="20"/>
      <c r="B9" s="21"/>
      <c r="C9" s="21"/>
      <c r="D9" s="22"/>
      <c r="E9" s="22"/>
      <c r="F9" s="23">
        <f t="shared" ref="F9:F25" si="0">SUM(F8,D9-E9)</f>
        <v>0</v>
      </c>
      <c r="G9" s="25"/>
    </row>
    <row r="10" spans="1:7" ht="30" customHeight="1">
      <c r="A10" s="20"/>
      <c r="B10" s="21"/>
      <c r="C10" s="21"/>
      <c r="D10" s="22"/>
      <c r="E10" s="22"/>
      <c r="F10" s="23">
        <f t="shared" si="0"/>
        <v>0</v>
      </c>
      <c r="G10" s="25"/>
    </row>
    <row r="11" spans="1:7" ht="30" customHeight="1">
      <c r="A11" s="20"/>
      <c r="B11" s="21"/>
      <c r="C11" s="21"/>
      <c r="D11" s="22"/>
      <c r="E11" s="22"/>
      <c r="F11" s="23">
        <f t="shared" si="0"/>
        <v>0</v>
      </c>
      <c r="G11" s="25"/>
    </row>
    <row r="12" spans="1:7" ht="30" customHeight="1">
      <c r="A12" s="20"/>
      <c r="B12" s="21"/>
      <c r="C12" s="21"/>
      <c r="D12" s="22"/>
      <c r="E12" s="22"/>
      <c r="F12" s="23">
        <f t="shared" si="0"/>
        <v>0</v>
      </c>
      <c r="G12" s="25"/>
    </row>
    <row r="13" spans="1:7" ht="30" customHeight="1">
      <c r="A13" s="26"/>
      <c r="B13" s="21"/>
      <c r="C13" s="21"/>
      <c r="D13" s="22"/>
      <c r="E13" s="22"/>
      <c r="F13" s="23">
        <f t="shared" si="0"/>
        <v>0</v>
      </c>
      <c r="G13" s="28"/>
    </row>
    <row r="14" spans="1:7" ht="30" customHeight="1">
      <c r="A14" s="26"/>
      <c r="B14" s="21"/>
      <c r="C14" s="21"/>
      <c r="D14" s="22"/>
      <c r="E14" s="22"/>
      <c r="F14" s="23">
        <f t="shared" si="0"/>
        <v>0</v>
      </c>
      <c r="G14" s="28"/>
    </row>
    <row r="15" spans="1:7" ht="30" customHeight="1">
      <c r="A15" s="26"/>
      <c r="B15" s="21"/>
      <c r="C15" s="21"/>
      <c r="D15" s="22"/>
      <c r="E15" s="22"/>
      <c r="F15" s="23">
        <f t="shared" si="0"/>
        <v>0</v>
      </c>
      <c r="G15" s="28"/>
    </row>
    <row r="16" spans="1:7" ht="30" customHeight="1">
      <c r="A16" s="26"/>
      <c r="B16" s="21"/>
      <c r="C16" s="21"/>
      <c r="D16" s="22"/>
      <c r="E16" s="22"/>
      <c r="F16" s="23">
        <f t="shared" si="0"/>
        <v>0</v>
      </c>
      <c r="G16" s="28"/>
    </row>
    <row r="17" spans="1:7" ht="30" customHeight="1">
      <c r="A17" s="26"/>
      <c r="B17" s="21"/>
      <c r="C17" s="27"/>
      <c r="D17" s="22"/>
      <c r="E17" s="22"/>
      <c r="F17" s="23">
        <f t="shared" si="0"/>
        <v>0</v>
      </c>
      <c r="G17" s="28"/>
    </row>
    <row r="18" spans="1:7" ht="30" customHeight="1">
      <c r="A18" s="26"/>
      <c r="B18" s="21"/>
      <c r="C18" s="27"/>
      <c r="D18" s="22"/>
      <c r="E18" s="22"/>
      <c r="F18" s="23">
        <f t="shared" si="0"/>
        <v>0</v>
      </c>
      <c r="G18" s="28"/>
    </row>
    <row r="19" spans="1:7" ht="30" customHeight="1">
      <c r="A19" s="26"/>
      <c r="B19" s="21"/>
      <c r="C19" s="27"/>
      <c r="D19" s="22"/>
      <c r="E19" s="22"/>
      <c r="F19" s="23">
        <f t="shared" si="0"/>
        <v>0</v>
      </c>
      <c r="G19" s="28"/>
    </row>
    <row r="20" spans="1:7" ht="30" customHeight="1">
      <c r="A20" s="26"/>
      <c r="B20" s="21"/>
      <c r="C20" s="27"/>
      <c r="D20" s="22"/>
      <c r="E20" s="22"/>
      <c r="F20" s="23">
        <f t="shared" si="0"/>
        <v>0</v>
      </c>
      <c r="G20" s="28"/>
    </row>
    <row r="21" spans="1:7" ht="30" customHeight="1">
      <c r="A21" s="26"/>
      <c r="B21" s="21"/>
      <c r="C21" s="27"/>
      <c r="D21" s="22"/>
      <c r="E21" s="22"/>
      <c r="F21" s="23">
        <f t="shared" si="0"/>
        <v>0</v>
      </c>
      <c r="G21" s="28"/>
    </row>
    <row r="22" spans="1:7" ht="30" customHeight="1">
      <c r="A22" s="26"/>
      <c r="B22" s="21"/>
      <c r="C22" s="27"/>
      <c r="D22" s="22"/>
      <c r="E22" s="22"/>
      <c r="F22" s="23">
        <f t="shared" si="0"/>
        <v>0</v>
      </c>
      <c r="G22" s="28"/>
    </row>
    <row r="23" spans="1:7" ht="30" customHeight="1">
      <c r="A23" s="26"/>
      <c r="B23" s="21"/>
      <c r="C23" s="27"/>
      <c r="D23" s="22"/>
      <c r="E23" s="22"/>
      <c r="F23" s="23">
        <f t="shared" si="0"/>
        <v>0</v>
      </c>
      <c r="G23" s="28"/>
    </row>
    <row r="24" spans="1:7" ht="30" customHeight="1">
      <c r="A24" s="26"/>
      <c r="B24" s="21"/>
      <c r="C24" s="27"/>
      <c r="D24" s="22"/>
      <c r="E24" s="22"/>
      <c r="F24" s="23">
        <f t="shared" si="0"/>
        <v>0</v>
      </c>
      <c r="G24" s="28"/>
    </row>
    <row r="25" spans="1:7" ht="30" customHeight="1" thickBot="1">
      <c r="A25" s="115"/>
      <c r="B25" s="116"/>
      <c r="C25" s="117"/>
      <c r="D25" s="118"/>
      <c r="E25" s="118"/>
      <c r="F25" s="119">
        <f t="shared" si="0"/>
        <v>0</v>
      </c>
      <c r="G25" s="120"/>
    </row>
    <row r="26" spans="1:7" ht="24.75" customHeight="1" thickBot="1">
      <c r="A26" s="136" t="s">
        <v>13</v>
      </c>
      <c r="B26" s="137"/>
      <c r="C26" s="137"/>
      <c r="D26" s="121">
        <f>SUM(D7:D25)</f>
        <v>0</v>
      </c>
      <c r="E26" s="121">
        <f>SUM(E7:E25)</f>
        <v>0</v>
      </c>
      <c r="F26" s="122">
        <f>SUM(D26-E26)</f>
        <v>0</v>
      </c>
      <c r="G26" s="123"/>
    </row>
    <row r="27" spans="1:7" ht="24.75" customHeight="1"/>
    <row r="28" spans="1:7" ht="24.75" customHeight="1"/>
    <row r="29" spans="1:7" ht="24.75" customHeight="1"/>
    <row r="30" spans="1:7" ht="24.75" customHeight="1"/>
    <row r="31" spans="1:7" ht="24.75" customHeight="1"/>
    <row r="32" spans="1:7" ht="24.75" customHeight="1"/>
    <row r="33" ht="24.75" customHeight="1"/>
  </sheetData>
  <mergeCells count="7">
    <mergeCell ref="A26:C26"/>
    <mergeCell ref="A1:B4"/>
    <mergeCell ref="C1:D4"/>
    <mergeCell ref="F1:G1"/>
    <mergeCell ref="F2:G2"/>
    <mergeCell ref="F3:G3"/>
    <mergeCell ref="F4:G4"/>
  </mergeCells>
  <phoneticPr fontId="2" type="noConversion"/>
  <dataValidations count="1">
    <dataValidation type="list" allowBlank="1" showInputMessage="1" showErrorMessage="1" sqref="B7:B25" xr:uid="{5E2E53F3-95A5-4A6E-93EC-ABDE7E13EF82}">
      <formula1>"이월,인도 사업,인도 인건비,인도 기타,통일 사업,통일 인건비,통일 기타,교류 사업,교류 인건비,교류 기타,조직 사업,조직 인건비,조직 기타,정책 사업,정책 인건비,정책 기타,회비 CMS,회비 현금,기부 지구가족,기부 개인,기부 단체,기타 이자,기타 기타,일반여비교통비,일반 통신,일반 접대,일반 회의,일반 도서인쇄,일반 소모품,일반 수수료,일반 경조비 "</formula1>
    </dataValidation>
  </dataValidations>
  <pageMargins left="0.25" right="0.25" top="0.75" bottom="0.75" header="0.3" footer="0.3"/>
  <pageSetup paperSize="9" scale="98" fitToHeight="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8C012-56A7-47AD-A1C9-1BC2BE5558AA}">
  <sheetPr>
    <pageSetUpPr fitToPage="1"/>
  </sheetPr>
  <dimension ref="A1:G33"/>
  <sheetViews>
    <sheetView topLeftCell="A13" workbookViewId="0">
      <selection activeCell="A26" sqref="A26:G26"/>
    </sheetView>
  </sheetViews>
  <sheetFormatPr defaultRowHeight="16.5"/>
  <cols>
    <col min="1" max="1" width="11.125" style="6" customWidth="1"/>
    <col min="2" max="2" width="19.625" style="3" customWidth="1"/>
    <col min="3" max="3" width="30" customWidth="1"/>
    <col min="4" max="5" width="11.125" style="5" customWidth="1"/>
    <col min="6" max="6" width="11.125" style="4" customWidth="1"/>
    <col min="7" max="7" width="7.375" style="3" bestFit="1" customWidth="1"/>
  </cols>
  <sheetData>
    <row r="1" spans="1:7" ht="17.25" customHeight="1">
      <c r="A1" s="138"/>
      <c r="B1" s="139"/>
      <c r="C1" s="139" t="s">
        <v>55</v>
      </c>
      <c r="D1" s="139"/>
      <c r="E1" s="7" t="s">
        <v>56</v>
      </c>
      <c r="F1" s="144" t="s">
        <v>57</v>
      </c>
      <c r="G1" s="145"/>
    </row>
    <row r="2" spans="1:7" ht="17.25" customHeight="1">
      <c r="A2" s="140"/>
      <c r="B2" s="141"/>
      <c r="C2" s="141"/>
      <c r="D2" s="141"/>
      <c r="E2" s="8" t="s">
        <v>58</v>
      </c>
      <c r="F2" s="146" t="s">
        <v>59</v>
      </c>
      <c r="G2" s="147"/>
    </row>
    <row r="3" spans="1:7" ht="17.25" customHeight="1">
      <c r="A3" s="140"/>
      <c r="B3" s="141"/>
      <c r="C3" s="141"/>
      <c r="D3" s="141"/>
      <c r="E3" s="8" t="s">
        <v>60</v>
      </c>
      <c r="F3" s="146"/>
      <c r="G3" s="147"/>
    </row>
    <row r="4" spans="1:7" ht="17.25" customHeight="1" thickBot="1">
      <c r="A4" s="142"/>
      <c r="B4" s="143"/>
      <c r="C4" s="143"/>
      <c r="D4" s="143"/>
      <c r="E4" s="9" t="s">
        <v>61</v>
      </c>
      <c r="F4" s="148" t="s">
        <v>62</v>
      </c>
      <c r="G4" s="149"/>
    </row>
    <row r="5" spans="1:7" ht="28.5" customHeight="1" thickBot="1"/>
    <row r="6" spans="1:7" ht="33.75" thickBot="1">
      <c r="A6" s="10" t="s">
        <v>63</v>
      </c>
      <c r="B6" s="11" t="s">
        <v>64</v>
      </c>
      <c r="C6" s="11" t="s">
        <v>65</v>
      </c>
      <c r="D6" s="12" t="s">
        <v>66</v>
      </c>
      <c r="E6" s="12" t="s">
        <v>67</v>
      </c>
      <c r="F6" s="13" t="s">
        <v>68</v>
      </c>
      <c r="G6" s="14" t="s">
        <v>69</v>
      </c>
    </row>
    <row r="7" spans="1:7" ht="30" customHeight="1" thickTop="1">
      <c r="A7" s="15"/>
      <c r="B7" s="21" t="s">
        <v>161</v>
      </c>
      <c r="C7" s="16"/>
      <c r="D7" s="81">
        <f>'3. 출납부 6월'!F26</f>
        <v>0</v>
      </c>
      <c r="E7" s="17">
        <v>0</v>
      </c>
      <c r="F7" s="18">
        <f>SUM(D7-E7)</f>
        <v>0</v>
      </c>
      <c r="G7" s="19" t="s">
        <v>70</v>
      </c>
    </row>
    <row r="8" spans="1:7" ht="30" customHeight="1">
      <c r="A8" s="20"/>
      <c r="B8" s="21"/>
      <c r="C8" s="21"/>
      <c r="D8" s="22"/>
      <c r="E8" s="22"/>
      <c r="F8" s="23">
        <f>SUM(F7,D8-E8)</f>
        <v>0</v>
      </c>
      <c r="G8" s="24" t="s">
        <v>71</v>
      </c>
    </row>
    <row r="9" spans="1:7" ht="30" customHeight="1">
      <c r="A9" s="20"/>
      <c r="B9" s="21"/>
      <c r="C9" s="21"/>
      <c r="D9" s="22"/>
      <c r="E9" s="22"/>
      <c r="F9" s="23">
        <f t="shared" ref="F9:F25" si="0">SUM(F8,D9-E9)</f>
        <v>0</v>
      </c>
      <c r="G9" s="25"/>
    </row>
    <row r="10" spans="1:7" ht="30" customHeight="1">
      <c r="A10" s="20"/>
      <c r="B10" s="21"/>
      <c r="C10" s="21"/>
      <c r="D10" s="22"/>
      <c r="E10" s="22"/>
      <c r="F10" s="23">
        <f t="shared" si="0"/>
        <v>0</v>
      </c>
      <c r="G10" s="25"/>
    </row>
    <row r="11" spans="1:7" ht="30" customHeight="1">
      <c r="A11" s="20"/>
      <c r="B11" s="21"/>
      <c r="C11" s="21"/>
      <c r="D11" s="22"/>
      <c r="E11" s="22"/>
      <c r="F11" s="23">
        <f t="shared" si="0"/>
        <v>0</v>
      </c>
      <c r="G11" s="25"/>
    </row>
    <row r="12" spans="1:7" ht="30" customHeight="1">
      <c r="A12" s="20"/>
      <c r="B12" s="21"/>
      <c r="C12" s="21"/>
      <c r="D12" s="22"/>
      <c r="E12" s="22"/>
      <c r="F12" s="23">
        <f t="shared" si="0"/>
        <v>0</v>
      </c>
      <c r="G12" s="25"/>
    </row>
    <row r="13" spans="1:7" ht="30" customHeight="1">
      <c r="A13" s="26"/>
      <c r="B13" s="21"/>
      <c r="C13" s="21"/>
      <c r="D13" s="22"/>
      <c r="E13" s="22"/>
      <c r="F13" s="23">
        <f t="shared" si="0"/>
        <v>0</v>
      </c>
      <c r="G13" s="28"/>
    </row>
    <row r="14" spans="1:7" ht="30" customHeight="1">
      <c r="A14" s="26"/>
      <c r="B14" s="21"/>
      <c r="C14" s="21"/>
      <c r="D14" s="22"/>
      <c r="E14" s="22"/>
      <c r="F14" s="23">
        <f t="shared" si="0"/>
        <v>0</v>
      </c>
      <c r="G14" s="28"/>
    </row>
    <row r="15" spans="1:7" ht="30" customHeight="1">
      <c r="A15" s="26"/>
      <c r="B15" s="21"/>
      <c r="C15" s="21"/>
      <c r="D15" s="22"/>
      <c r="E15" s="22"/>
      <c r="F15" s="23">
        <f t="shared" si="0"/>
        <v>0</v>
      </c>
      <c r="G15" s="28"/>
    </row>
    <row r="16" spans="1:7" ht="30" customHeight="1">
      <c r="A16" s="26"/>
      <c r="B16" s="21"/>
      <c r="C16" s="21"/>
      <c r="D16" s="22"/>
      <c r="E16" s="22"/>
      <c r="F16" s="23">
        <f t="shared" si="0"/>
        <v>0</v>
      </c>
      <c r="G16" s="28"/>
    </row>
    <row r="17" spans="1:7" ht="30" customHeight="1">
      <c r="A17" s="26"/>
      <c r="B17" s="21"/>
      <c r="C17" s="27"/>
      <c r="D17" s="22"/>
      <c r="E17" s="22"/>
      <c r="F17" s="23">
        <f t="shared" si="0"/>
        <v>0</v>
      </c>
      <c r="G17" s="28"/>
    </row>
    <row r="18" spans="1:7" ht="30" customHeight="1">
      <c r="A18" s="26"/>
      <c r="B18" s="21"/>
      <c r="C18" s="27"/>
      <c r="D18" s="22"/>
      <c r="E18" s="22"/>
      <c r="F18" s="23">
        <f t="shared" si="0"/>
        <v>0</v>
      </c>
      <c r="G18" s="28"/>
    </row>
    <row r="19" spans="1:7" ht="30" customHeight="1">
      <c r="A19" s="26"/>
      <c r="B19" s="21"/>
      <c r="C19" s="27"/>
      <c r="D19" s="22"/>
      <c r="E19" s="22"/>
      <c r="F19" s="23">
        <f t="shared" si="0"/>
        <v>0</v>
      </c>
      <c r="G19" s="28"/>
    </row>
    <row r="20" spans="1:7" ht="30" customHeight="1">
      <c r="A20" s="26"/>
      <c r="B20" s="21"/>
      <c r="C20" s="27"/>
      <c r="D20" s="22"/>
      <c r="E20" s="22"/>
      <c r="F20" s="23">
        <f t="shared" si="0"/>
        <v>0</v>
      </c>
      <c r="G20" s="28"/>
    </row>
    <row r="21" spans="1:7" ht="30" customHeight="1">
      <c r="A21" s="26"/>
      <c r="B21" s="21"/>
      <c r="C21" s="27"/>
      <c r="D21" s="22"/>
      <c r="E21" s="22"/>
      <c r="F21" s="23">
        <f t="shared" si="0"/>
        <v>0</v>
      </c>
      <c r="G21" s="28"/>
    </row>
    <row r="22" spans="1:7" ht="30" customHeight="1">
      <c r="A22" s="26"/>
      <c r="B22" s="21"/>
      <c r="C22" s="27"/>
      <c r="D22" s="22"/>
      <c r="E22" s="22"/>
      <c r="F22" s="23">
        <f t="shared" si="0"/>
        <v>0</v>
      </c>
      <c r="G22" s="28"/>
    </row>
    <row r="23" spans="1:7" ht="30" customHeight="1">
      <c r="A23" s="26"/>
      <c r="B23" s="21"/>
      <c r="C23" s="27"/>
      <c r="D23" s="22"/>
      <c r="E23" s="22"/>
      <c r="F23" s="23">
        <f t="shared" si="0"/>
        <v>0</v>
      </c>
      <c r="G23" s="28"/>
    </row>
    <row r="24" spans="1:7" ht="30" customHeight="1">
      <c r="A24" s="26"/>
      <c r="B24" s="21"/>
      <c r="C24" s="27"/>
      <c r="D24" s="22"/>
      <c r="E24" s="22"/>
      <c r="F24" s="23">
        <f t="shared" si="0"/>
        <v>0</v>
      </c>
      <c r="G24" s="28"/>
    </row>
    <row r="25" spans="1:7" ht="30" customHeight="1" thickBot="1">
      <c r="A25" s="115"/>
      <c r="B25" s="116"/>
      <c r="C25" s="117"/>
      <c r="D25" s="118"/>
      <c r="E25" s="118"/>
      <c r="F25" s="119">
        <f t="shared" si="0"/>
        <v>0</v>
      </c>
      <c r="G25" s="120"/>
    </row>
    <row r="26" spans="1:7" ht="24.75" customHeight="1" thickBot="1">
      <c r="A26" s="136" t="s">
        <v>13</v>
      </c>
      <c r="B26" s="137"/>
      <c r="C26" s="137"/>
      <c r="D26" s="121">
        <f>SUM(D7:D25)</f>
        <v>0</v>
      </c>
      <c r="E26" s="121">
        <f>SUM(E7:E25)</f>
        <v>0</v>
      </c>
      <c r="F26" s="122">
        <f>SUM(D26-E26)</f>
        <v>0</v>
      </c>
      <c r="G26" s="123"/>
    </row>
    <row r="27" spans="1:7" ht="24.75" customHeight="1"/>
    <row r="28" spans="1:7" ht="24.75" customHeight="1"/>
    <row r="29" spans="1:7" ht="24.75" customHeight="1"/>
    <row r="30" spans="1:7" ht="24.75" customHeight="1"/>
    <row r="31" spans="1:7" ht="24.75" customHeight="1"/>
    <row r="32" spans="1:7" ht="24.75" customHeight="1"/>
    <row r="33" ht="24.75" customHeight="1"/>
  </sheetData>
  <mergeCells count="7">
    <mergeCell ref="A26:C26"/>
    <mergeCell ref="A1:B4"/>
    <mergeCell ref="C1:D4"/>
    <mergeCell ref="F1:G1"/>
    <mergeCell ref="F2:G2"/>
    <mergeCell ref="F3:G3"/>
    <mergeCell ref="F4:G4"/>
  </mergeCells>
  <phoneticPr fontId="2" type="noConversion"/>
  <dataValidations count="1">
    <dataValidation type="list" allowBlank="1" showInputMessage="1" showErrorMessage="1" sqref="B7:B25" xr:uid="{5860AB29-BF1F-4FDA-8142-C1101BF84E75}">
      <formula1>"이월,인도 사업,인도 인건비,인도 기타,통일 사업,통일 인건비,통일 기타,교류 사업,교류 인건비,교류 기타,조직 사업,조직 인건비,조직 기타,정책 사업,정책 인건비,정책 기타,회비 CMS,회비 현금,기부 지구가족,기부 개인,기부 단체,기타 이자,기타 기타,일반여비교통비,일반 통신,일반 접대,일반 회의,일반 도서인쇄,일반 소모품,일반 수수료,일반 경조비 "</formula1>
    </dataValidation>
  </dataValidations>
  <pageMargins left="0.25" right="0.25" top="0.75" bottom="0.75" header="0.3" footer="0.3"/>
  <pageSetup paperSize="9" scale="9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18</vt:i4>
      </vt:variant>
    </vt:vector>
  </HeadingPairs>
  <TitlesOfParts>
    <vt:vector size="18" baseType="lpstr">
      <vt:lpstr>1. 양식_결산표(수입지출)</vt:lpstr>
      <vt:lpstr>2.양식_결산표(사업비내역)</vt:lpstr>
      <vt:lpstr>3. 출납부 1월</vt:lpstr>
      <vt:lpstr>3. 출납부 2월</vt:lpstr>
      <vt:lpstr>3. 출납부 3월</vt:lpstr>
      <vt:lpstr>3. 출납부 4월</vt:lpstr>
      <vt:lpstr>3. 출납부 5월</vt:lpstr>
      <vt:lpstr>3. 출납부 6월</vt:lpstr>
      <vt:lpstr>3. 출납부 7월</vt:lpstr>
      <vt:lpstr>3. 출납부 8월</vt:lpstr>
      <vt:lpstr>3. 출납부 9월</vt:lpstr>
      <vt:lpstr>3. 출납부 10월</vt:lpstr>
      <vt:lpstr>3. 출납부 11월</vt:lpstr>
      <vt:lpstr>3. 출납부 12월</vt:lpstr>
      <vt:lpstr>4. 참고자료_수입지출 항목안내 </vt:lpstr>
      <vt:lpstr>5. 참고자료_회계계정과목(사업비 항목 포함)</vt:lpstr>
      <vt:lpstr>6.참고자료_출납부 작성 예시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최진영</cp:lastModifiedBy>
  <cp:lastPrinted>2020-11-06T12:41:58Z</cp:lastPrinted>
  <dcterms:created xsi:type="dcterms:W3CDTF">2018-02-02T12:55:16Z</dcterms:created>
  <dcterms:modified xsi:type="dcterms:W3CDTF">2021-12-31T06:01:36Z</dcterms:modified>
</cp:coreProperties>
</file>